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1-էջ" sheetId="1" r:id="rId1"/>
    <sheet name="Եկամուտներ" sheetId="2" r:id="rId2"/>
    <sheet name="Գործառնական" sheetId="3" r:id="rId3"/>
    <sheet name="Տնտեսագիտական " sheetId="4" r:id="rId4"/>
    <sheet name="Դիֆիցիտ" sheetId="5" r:id="rId5"/>
    <sheet name="Դեֆիցիտի ծախս" sheetId="6" r:id="rId6"/>
  </sheets>
  <definedNames>
    <definedName name="_xlnm.Print_Titles" localSheetId="2">'Գործառնական'!$9:$9</definedName>
    <definedName name="_xlnm.Print_Titles" localSheetId="5">'Դեֆիցիտի ծախս'!$8:$8</definedName>
    <definedName name="_xlnm.Print_Titles" localSheetId="1">'Եկամուտներ'!$9:$9</definedName>
    <definedName name="_xlnm.Print_Titles" localSheetId="3">'Տնտեսագիտական '!$9:$9</definedName>
  </definedNames>
  <calcPr fullCalcOnLoad="1"/>
</workbook>
</file>

<file path=xl/sharedStrings.xml><?xml version="1.0" encoding="utf-8"?>
<sst xmlns="http://schemas.openxmlformats.org/spreadsheetml/2006/main" count="4172" uniqueCount="539">
  <si>
    <t>Հողի հարկ համայնքների վարչական տարածքներում գտնվող հողի համար</t>
  </si>
  <si>
    <t>Այլ գույքի վարձակալությունից մուտքեր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</si>
  <si>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</si>
  <si>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</si>
  <si>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</si>
  <si>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</si>
  <si>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աբ) Ոչ հիմնական շինությունների համար</t>
  </si>
  <si>
    <t>Տողի NN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</si>
  <si>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</si>
  <si>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</si>
  <si>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</si>
  <si>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</si>
  <si>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</si>
  <si>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</si>
  <si>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թ) Համայնքի տարածքում արտաքին գովազդ տեղադրելու թույլտվության համար</t>
  </si>
  <si>
    <t>ե) Համայնքի տարածքում բացօթյա վաճառք կազմակերպելու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</si>
  <si>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</si>
  <si>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</si>
  <si>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դ) ՀՀ այլ համայնքների բյուջեներից ընթացիկ ծախսերի ֆինանսավորման նպատակով ստացվող պաշտոնական դրամաշնորհներ</t>
  </si>
  <si>
    <t>Հ Ա Շ Վ Ե Տ Վ ՈՒ Թ Յ ՈՒ Ն</t>
  </si>
  <si>
    <t xml:space="preserve"> </t>
  </si>
  <si>
    <t>NN</t>
  </si>
  <si>
    <t>անվանումները</t>
  </si>
  <si>
    <t>այդ թվում՝</t>
  </si>
  <si>
    <t>որից`</t>
  </si>
  <si>
    <t>_այլ</t>
  </si>
  <si>
    <t>_ՀՀ պետական բյուջեին</t>
  </si>
  <si>
    <t>այդ թվում`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</si>
  <si>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</si>
  <si>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</si>
  <si>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</si>
  <si>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</si>
  <si>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</si>
  <si>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</si>
  <si>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>x</t>
  </si>
  <si>
    <t>ՍՈՑԻԱԼԱԿԱՆ ԱՊԱՀՈՎՈՒԹՅԱՆ ՆՊԱՍՏՆԵՐ</t>
  </si>
  <si>
    <t>այդ թվում</t>
  </si>
  <si>
    <t>Եկամտատեսակները</t>
  </si>
  <si>
    <t>Հոդվածի</t>
  </si>
  <si>
    <t>Տարեկան հաստատված պլան</t>
  </si>
  <si>
    <t>Տարեկան ճշտված պլան</t>
  </si>
  <si>
    <t>Փաստացի</t>
  </si>
  <si>
    <t>Ընդամենը (ս.5+ս.6)</t>
  </si>
  <si>
    <t>Ընդամենը (ս.8+ս.9)</t>
  </si>
  <si>
    <t>Ընդամենը (ս.11+ս.12)</t>
  </si>
  <si>
    <t>X</t>
  </si>
  <si>
    <t>Գույքահարկ համայնքների վարչական տարածքներում գտնվող շենքերի և շինությունների համար</t>
  </si>
  <si>
    <t>Գույքահարկ փոխադրամիջոցների համար</t>
  </si>
  <si>
    <t>աա) Հիմնական շինությունների համար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</si>
  <si>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</si>
  <si>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</si>
  <si>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</si>
  <si>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</si>
  <si>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</si>
  <si>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</si>
  <si>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ժէ) Այլ տեղական տուրքեր</t>
  </si>
  <si>
    <t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</t>
  </si>
  <si>
    <t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</si>
  <si>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</si>
  <si>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</si>
  <si>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</si>
  <si>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2.1 Ընթացիկ արտաքին պաշտոնական դրամաշնորհներ` ստացված այլ պետություններից այդ թվում`</t>
  </si>
  <si>
    <t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</t>
  </si>
  <si>
    <t>2.2 Կապիտալ արտաքին պաշտոնական դրամաշնորհներ` ստացված այլ պետություններից այդ թվում`</t>
  </si>
  <si>
    <t>Համայնքի բյուջե մուտքագրվող արտաքին պաշտոնական դրամաշնորհներ` ստացված այլ պետությունների տեղական ինքնակառավարման մարմիններից կապիտալ ծախսերի ֆինանսավորման նպատակով</t>
  </si>
  <si>
    <t>Համայնքի բյուջե մուտքագրվող արտաքին պաշտոնական դրամաշնորհներ` ստացված միջազգային կազմակերպություններից ընթացիկ ծախսերի ֆինանսավորման նպատակով</t>
  </si>
  <si>
    <t>Համայնքի բյուջե մուտքագրվող արտաքին պաշտոնական դրամաշնորհներ` ստացված միջազգային կազմակերպություններից կապիտալ ծախսերի ֆինանսավորման նպատակով</t>
  </si>
  <si>
    <t>ա) Պետական բյուջեից ֆինանսական համահարթեցման սկզբունքով տրամադրվող դոտացիաներ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</si>
  <si>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</si>
  <si>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</si>
  <si>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</si>
  <si>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</si>
  <si>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>Օրենքով նախատեսված դեպքերում բանկերում համայնքի բյուջեի ժամանակավոր ազատ միջոցների տեղաբաշխումից և դեպոզիտներից ստացված տոկոսավճարներ</t>
  </si>
  <si>
    <t>Բաժնետիրական ընկերություններում համայնքի մասնակցության դիմաց համայնքի բյուջե կատարվող մասհանումներ (շահաբաժիններ)</t>
  </si>
  <si>
    <t>Համայնքի սեփականություն համարվող հողերի վարձակալության վարձավճարներ</t>
  </si>
  <si>
    <t>Համայնքի վարչական տարածքում գտնվող պետական սեփականություն համարվող հողերի վարձակալության վարձավճարներ</t>
  </si>
  <si>
    <t>Համայնքի վարչական տարածքում գտնվող պետության և համայնքի սեփականությանը պատկանող հողամասերի կառուցապատման իրավունքի դիմաց գանձվող վարձավճարներ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</si>
  <si>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</si>
  <si>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</si>
  <si>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</si>
  <si>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Տեղական վճարներ</t>
  </si>
  <si>
    <t>Համայնքի վարչական տարածքում ինքնակամ կառուցված շենքերի, շինությունների օրինականացման համար վճարներ</t>
  </si>
  <si>
    <t>Համայնքի բյուջեի մուտքեր այլ իրավախախտումների համար տուգանքներից և պատժամիջոցներից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</si>
  <si>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</si>
  <si>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</si>
  <si>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</si>
  <si>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</t>
  </si>
  <si>
    <t>Համայնքի գույքին պատճառած վնասների փոխհատուցումից մուտքեր</t>
  </si>
  <si>
    <t>վարչական մաս</t>
  </si>
  <si>
    <t>ֆոնդային մաս</t>
  </si>
  <si>
    <t>Համայնքի բյուջե վճարվող պետական տուրքեր (տող 1162 + տող 1163 ), այդ թվում`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</si>
  <si>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</si>
  <si>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r>
      <rPr>
        <b/>
        <sz val="10"/>
        <color indexed="8"/>
        <rFont val="GHEA Grapalat"/>
        <family val="3"/>
      </rPr>
      <t xml:space="preserve">1.2 Գույքային հարկեր այլ գույքից </t>
    </r>
    <r>
      <rPr>
        <sz val="10"/>
        <color indexed="8"/>
        <rFont val="GHEA Grapalat"/>
        <family val="3"/>
      </rPr>
      <t>այդ թվում`</t>
    </r>
  </si>
  <si>
    <r>
      <rPr>
        <b/>
        <sz val="10"/>
        <color indexed="8"/>
        <rFont val="GHEA Grapalat"/>
        <family val="3"/>
      </rPr>
      <t>1.4 Ապրանքների մատակարարումից և ծառայությունների մատուցումից այլ պարտադիր վճարներ</t>
    </r>
    <r>
      <rPr>
        <sz val="10"/>
        <color indexed="8"/>
        <rFont val="GHEA Grapalat"/>
        <family val="3"/>
      </rPr>
      <t>, այդ թվում`</t>
    </r>
  </si>
  <si>
    <t>2.3 Ընթացիկ արտաքին պաշտոնական դրամաշնորհներ` ստացված միջազգային կազմակերպություններից, այդ թվում`</t>
  </si>
  <si>
    <t>2.4 Կապիտալ արտաքին պաշտոնական դրամաշնորհներ` ստացված միջազգային կազմակերպություններից, այդ թվում`</t>
  </si>
  <si>
    <r>
      <rPr>
        <b/>
        <sz val="10"/>
        <color indexed="8"/>
        <rFont val="GHEA Grapalat"/>
        <family val="3"/>
      </rPr>
      <t>3.1 Տոկոսներ</t>
    </r>
    <r>
      <rPr>
        <sz val="10"/>
        <color indexed="8"/>
        <rFont val="GHEA Grapalat"/>
        <family val="3"/>
      </rPr>
      <t>, այդ թվում`</t>
    </r>
  </si>
  <si>
    <r>
      <rPr>
        <b/>
        <sz val="10"/>
        <color indexed="8"/>
        <rFont val="GHEA Grapalat"/>
        <family val="3"/>
      </rPr>
      <t>3.2 Շահաբաժիններ,</t>
    </r>
    <r>
      <rPr>
        <sz val="10"/>
        <color indexed="8"/>
        <rFont val="GHEA Grapalat"/>
        <family val="3"/>
      </rPr>
      <t xml:space="preserve"> այդ թվում`</t>
    </r>
  </si>
  <si>
    <t>ՀԱՄԱՅՆՔԻ ԲՅՈՒՋԵԻ ԾԱԽՍԵՐԻ ԿԱՏԱՐՄԱՆ ՎԵՐԱԲԵՐՅԱԼ</t>
  </si>
  <si>
    <t>(գործառական դասակարգմամբ)</t>
  </si>
  <si>
    <t>Բա-ժին</t>
  </si>
  <si>
    <t>Խումբ</t>
  </si>
  <si>
    <t>Դաս</t>
  </si>
  <si>
    <t>Ընդամենը</t>
  </si>
  <si>
    <t>(ս.7+ս8)</t>
  </si>
  <si>
    <t>(ս.10+ս11)</t>
  </si>
  <si>
    <t>(ս.13+ս14)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</si>
  <si>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</si>
  <si>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Օրենսդիր և գործադիր մարմիններ, պետական կառավարում</t>
  </si>
  <si>
    <t>Ֆինանսական և հարկաբյուջետային հարաբերություններ</t>
  </si>
  <si>
    <t>Արտաքին հարաբերություններ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</si>
  <si>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</si>
  <si>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</si>
  <si>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</si>
  <si>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</si>
  <si>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>Աշխատակազմի (կադրերի) գծով ընդհանուր բնույթի ծառայություններ</t>
  </si>
  <si>
    <t>Ծրագրման և վիճակագրական ընդհանուր ծառայություններ</t>
  </si>
  <si>
    <t>Ընդհանուր բնույթի այլ ծառայություններ</t>
  </si>
  <si>
    <t>Ընդհանուր բնույթի հետազոտական աշխատանք</t>
  </si>
  <si>
    <t>Ընդհանուր բնույթի հանրային ծառայությունների գծով հետազոտական և նախագծային աշխատանքներ</t>
  </si>
  <si>
    <t>Ընդհանուր բնույթի հանրային ծառայություններ (այլ դասերին չպատկանող)</t>
  </si>
  <si>
    <t>Պետական պարտքի գծով գործառնություններ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</si>
  <si>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</si>
  <si>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</t>
  </si>
  <si>
    <t xml:space="preserve"> - դրամաշնորհներ ՀՀ այլ համայնքների բյուջեներին</t>
  </si>
  <si>
    <t>Ռազմական պաշտպանություն</t>
  </si>
  <si>
    <t>Քաղաքացիական պաշտպանություն</t>
  </si>
  <si>
    <t>Արտաքին ռազմական օգնություն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</si>
  <si>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</si>
  <si>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</si>
  <si>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</si>
  <si>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</si>
  <si>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</si>
  <si>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</si>
  <si>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</si>
  <si>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>Դատական գործունեություն և իրավական պաշտպանություն</t>
  </si>
  <si>
    <t>Դատարաններ</t>
  </si>
  <si>
    <t>Իրավական պաշտպանություն</t>
  </si>
  <si>
    <t>Դատախազություն</t>
  </si>
  <si>
    <t>Կալանավայրեր</t>
  </si>
  <si>
    <t>Հետազոտական ու նախագծային աշխատանքներ հասարակական կարգի և անվտանգության ոլորտում</t>
  </si>
  <si>
    <t>Նախաքննություն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</si>
  <si>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</si>
  <si>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</t>
  </si>
  <si>
    <t>Ընդհանուր բնույթի տնտեսական և առևտրային հարաբերություններ</t>
  </si>
  <si>
    <t>Աշխատանքի հետ կապված ընդհանուր բնույթի հարաբերություններ</t>
  </si>
  <si>
    <t>Գյուղատնտեսություն, անտառային տնտեսություն, ձկնորսություն և որսորդություն</t>
  </si>
  <si>
    <t>Գյուղատնտեսություն</t>
  </si>
  <si>
    <t>Անտառային տնտեսություն</t>
  </si>
  <si>
    <t>Ձկնորսություն և որսորդություն</t>
  </si>
  <si>
    <t>Ոռոգում</t>
  </si>
  <si>
    <t>Վառելիք և էներգետիկա</t>
  </si>
  <si>
    <t>Քարածուխ և այլ կարծր բնական վառելիք</t>
  </si>
  <si>
    <t>Նավթամթերք և բնական գազ</t>
  </si>
  <si>
    <t>Միջուկային վառելիք</t>
  </si>
  <si>
    <t>Վառելիքի այլ տեսակներ</t>
  </si>
  <si>
    <t>Էլեկտրաէներգիա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</si>
  <si>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</si>
  <si>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</si>
  <si>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</si>
  <si>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>Արդյունաբերություն</t>
  </si>
  <si>
    <t>Շինարարություն</t>
  </si>
  <si>
    <t>Տրանսպորտ</t>
  </si>
  <si>
    <t>ճանապարհային տրանսպորտ</t>
  </si>
  <si>
    <t>Ջրային տրանսպորտ</t>
  </si>
  <si>
    <t>Երկաթուղային տրանսպորտ</t>
  </si>
  <si>
    <t>Օդային տրանսպորտ</t>
  </si>
  <si>
    <t>Խողովակաշարային և այլ տրանսպորտ</t>
  </si>
  <si>
    <t>Կապ</t>
  </si>
  <si>
    <t>Այլ բնագավառներ</t>
  </si>
  <si>
    <t>Մեծածախ և մանրածախ առևտուր, ապրանքների պահպանում և պահեստավորում</t>
  </si>
  <si>
    <t>Հյուրանոցներ և հասարակական սննդի օբյեկտներ</t>
  </si>
  <si>
    <t>Զբոսաշրջություն</t>
  </si>
  <si>
    <t>Զարգացման բազմանպատակ ծրագրեր</t>
  </si>
  <si>
    <t>Տնտեսական հարաբերությունների գծով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</si>
  <si>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</si>
  <si>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</si>
  <si>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</si>
  <si>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>Լեռնաարդյունահանման, արդյունաբերության և շինարարության գծով հետազոտական և նախագծային աշխատանքներ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</si>
  <si>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</si>
  <si>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</si>
  <si>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</si>
  <si>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</si>
  <si>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Աղբահանում</t>
  </si>
  <si>
    <t>Կեղտաջրերի հեռացում</t>
  </si>
  <si>
    <t>Շրջակա միջավայրի աղտոտման դեմ պայքար</t>
  </si>
  <si>
    <t>Կենսաբազմազանության և բնության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</si>
  <si>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</si>
  <si>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</si>
  <si>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</si>
  <si>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</si>
  <si>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</si>
  <si>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</si>
  <si>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>Բնակարանային շինարարության և կոմունալ ծառայությունների գծով հետազոտական և նախագծային աշխատանքներ</t>
  </si>
  <si>
    <t>Բնակարանային շինարարության և կոմունալ ծառայություններ (այլ դասերին չպատկանող)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</si>
  <si>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</si>
  <si>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</si>
  <si>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</si>
  <si>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</si>
  <si>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</si>
  <si>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</si>
  <si>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</si>
  <si>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>Ստոմատոլոգիական ծառայություններ</t>
  </si>
  <si>
    <t>Պարաբժշկական ծառայություններ</t>
  </si>
  <si>
    <t>Հիվանդանոցային ծառայություններ</t>
  </si>
  <si>
    <t>Ընդհանուր բնույթի հիվանդանոցային ծառայություններ</t>
  </si>
  <si>
    <t>Մասնագիտացված հիվանդանոցային ծառայություններ</t>
  </si>
  <si>
    <t>Բժշկական, մոր և մանկան կենտրոնների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</si>
  <si>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</si>
  <si>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</si>
  <si>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>Առողջապահության գծով հետազոտական և նախագծային աշխատանքներ</t>
  </si>
  <si>
    <t>Առողջապահություն (այլ դասերին չպատկանող)</t>
  </si>
  <si>
    <t>Առողջապահական հարակից ծառայություններ և ծրագրեր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</si>
  <si>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</si>
  <si>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</si>
  <si>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</si>
  <si>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</si>
  <si>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</si>
  <si>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</si>
  <si>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</si>
  <si>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</si>
  <si>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մշակութային արժեքների վերականգնում և պահպանում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</si>
  <si>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</si>
  <si>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</si>
  <si>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</si>
  <si>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</si>
  <si>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</si>
  <si>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</si>
  <si>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</si>
  <si>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</si>
  <si>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Նախադպրոցական և տարրական ընդհանուր կրթություն</t>
  </si>
  <si>
    <t>Նախադպրոցական կրթություն</t>
  </si>
  <si>
    <t>Տարրական ընդհանուր կրթություն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</si>
  <si>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</si>
  <si>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</si>
  <si>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</si>
  <si>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</si>
  <si>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</si>
  <si>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</si>
  <si>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</si>
  <si>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</si>
  <si>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</si>
  <si>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>Ըստ մակարդակների չդասակարգվող կրթություն</t>
  </si>
  <si>
    <t>Արտադպրոցական դաստիարակություն</t>
  </si>
  <si>
    <t>Լրացուցիչ կրթություն</t>
  </si>
  <si>
    <t>Կրթությանը տրամադրվող օժանդակ ծառայություններ</t>
  </si>
  <si>
    <t>Կրթության ոլորտում հետազոտական և նախագծային աշխատանքներ</t>
  </si>
  <si>
    <t>Կրթություն (այլ դասերին չպատկանող)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</si>
  <si>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</si>
  <si>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</si>
  <si>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</si>
  <si>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</si>
  <si>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>Հարազատին կորցրած անձինք</t>
  </si>
  <si>
    <t>Ընտանիքի անդամներ և զավակներ</t>
  </si>
  <si>
    <t>Գործազրկություն</t>
  </si>
  <si>
    <t>Բնակարանային ապահովում</t>
  </si>
  <si>
    <t>Սոցիալական հատուկ արտոնություններ (այլ դասերին չպատկանող)</t>
  </si>
  <si>
    <t>Սոցիալական պաշտպանության ոլորտում հետազոտական և նախագծային աշխատանքներ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</si>
  <si>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</si>
  <si>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</si>
  <si>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ՀՀ կառավարության և համայնքների պահուստային ֆոնդ</t>
  </si>
  <si>
    <t>ՀՀ համայնքների պահուստային ֆոնդ</t>
  </si>
  <si>
    <t>ֆոնդային բյուջե</t>
  </si>
  <si>
    <t>Ռադիո և հեռուստահաղորդումների հեռարձակման և հրատարակչական ծառայություններ</t>
  </si>
  <si>
    <r>
      <t>ՀԻՄՆԱԿԱՆ ԲԱԺԻՆՆԵՐԻՆ ՉԴԱՍՎՈՂ ՊԱՀՈՒՍՏԱՅԻՆ ՖՈՆԴԵՐ</t>
    </r>
    <r>
      <rPr>
        <sz val="9"/>
        <color indexed="8"/>
        <rFont val="GHEA Grapalat"/>
        <family val="3"/>
      </rPr>
      <t xml:space="preserve"> (տող3110)</t>
    </r>
  </si>
  <si>
    <t>վարչական բյուջե</t>
  </si>
  <si>
    <r>
      <t xml:space="preserve">ՇՐՋԱԿԱ ՄԻՋԱՎԱՅՐԻ ՊԱՇՏՊԱՆՈՒԹՅՈՒՆ </t>
    </r>
    <r>
      <rPr>
        <sz val="8"/>
        <color indexed="8"/>
        <rFont val="GHEA Grapalat"/>
        <family val="3"/>
      </rPr>
      <t>(տող2510+տող2520+տող2530+տող2540+տող2550+ տող2560)</t>
    </r>
  </si>
  <si>
    <r>
      <t xml:space="preserve">ՏՆՏԵՍԱԿԱՆ ՀԱՐԱԲԵՐՈՒԹՅՈՒՆՆԵՐ </t>
    </r>
    <r>
      <rPr>
        <sz val="8"/>
        <color indexed="8"/>
        <rFont val="GHEA Grapalat"/>
        <family val="3"/>
      </rPr>
      <t>(տող2410+տող2420+տող2430+տող2440+տող2450+ տող2460+տող2470+տող2480+տող2490)</t>
    </r>
  </si>
  <si>
    <r>
      <rPr>
        <b/>
        <sz val="9"/>
        <color indexed="8"/>
        <rFont val="GHEA Grapalat"/>
        <family val="3"/>
      </rPr>
      <t xml:space="preserve">ՀԱՍԱՐԱԿԱԿԱՆ ԿԱՐԳ, ԱՆՎՏԱՆԳՈՒԹՅՈՒՆ ԵՎ ԴԱՏԱԿԱՆ ԳՈՐԾՈՒՆԵՈՒԹՅՈՒՆ </t>
    </r>
    <r>
      <rPr>
        <sz val="8"/>
        <color indexed="8"/>
        <rFont val="GHEA Grapalat"/>
        <family val="3"/>
      </rPr>
      <t>(տող2310+տող2320+տող2330+տող2340+տող2350+ տող2360+տող2370)</t>
    </r>
  </si>
  <si>
    <r>
      <rPr>
        <b/>
        <sz val="9"/>
        <color indexed="8"/>
        <rFont val="GHEA Grapalat"/>
        <family val="3"/>
      </rPr>
      <t>ՊԱՇՏՊԱՆՈՒԹՅՈՒՆ</t>
    </r>
    <r>
      <rPr>
        <sz val="9"/>
        <color indexed="8"/>
        <rFont val="GHEA Grapalat"/>
        <family val="3"/>
      </rPr>
      <t xml:space="preserve"> </t>
    </r>
    <r>
      <rPr>
        <sz val="8"/>
        <color indexed="8"/>
        <rFont val="GHEA Grapalat"/>
        <family val="3"/>
      </rPr>
      <t>(տող2210+2220+տող2230+տող2240+տող2250)</t>
    </r>
  </si>
  <si>
    <r>
      <rPr>
        <b/>
        <sz val="12"/>
        <color indexed="8"/>
        <rFont val="GHEA Grapalat"/>
        <family val="3"/>
      </rPr>
      <t xml:space="preserve"> ԸՆԴԱՄԵՆԸ ԾԱԽՍԵՐ</t>
    </r>
    <r>
      <rPr>
        <sz val="9"/>
        <color indexed="8"/>
        <rFont val="GHEA Grapalat"/>
        <family val="3"/>
      </rPr>
      <t xml:space="preserve">
</t>
    </r>
    <r>
      <rPr>
        <sz val="8"/>
        <color indexed="8"/>
        <rFont val="GHEA Grapalat"/>
        <family val="3"/>
      </rPr>
      <t xml:space="preserve">(տող2100+տող2200+տող2300+տող2400+տող250 0+ տող2600+տող2700+տող2800+տող2900+տող3000+ տող3100)
</t>
    </r>
  </si>
  <si>
    <r>
      <rPr>
        <b/>
        <sz val="9"/>
        <color indexed="8"/>
        <rFont val="GHEA Grapalat"/>
        <family val="3"/>
      </rPr>
      <t xml:space="preserve">ԲՆԱԿԱՐԱՆԱՅԻՆ ՇԻՆԱՐԱՐՈՒԹՅՈՒՆ ԵՎ ԿՈՄՈՒՆԱԼ ԾԱՌԱՅՈՒԹՅՈՒՆ </t>
    </r>
    <r>
      <rPr>
        <sz val="8"/>
        <color indexed="8"/>
        <rFont val="GHEA Grapalat"/>
        <family val="3"/>
      </rPr>
      <t>(տող3610+տող3620+տող3630+տող3640+տող3650+ տող3660)</t>
    </r>
  </si>
  <si>
    <r>
      <t xml:space="preserve">ՀԱՆԳԻՍՏ, ՄՇԱԿՈՒՅԹ ԵՎ ԿՐՈՆ </t>
    </r>
    <r>
      <rPr>
        <sz val="9"/>
        <color indexed="8"/>
        <rFont val="GHEA Grapalat"/>
        <family val="3"/>
      </rPr>
      <t>(տող2810+տող2820+տող2830+տող2840+տող2850+ տող2860)</t>
    </r>
  </si>
  <si>
    <r>
      <rPr>
        <b/>
        <sz val="9"/>
        <color indexed="8"/>
        <rFont val="GHEA Grapalat"/>
        <family val="3"/>
      </rPr>
      <t xml:space="preserve">Բյուջետային ծախսերի գործառական դասակարգման բաժինների, խմբերիև, դասերի անվանումները </t>
    </r>
    <r>
      <rPr>
        <sz val="8"/>
        <color indexed="8"/>
        <rFont val="GHEA Grapalat"/>
        <family val="3"/>
      </rPr>
      <t>(տող2100+տող2200+տող2300+տող2400+տող2500+ տող2600+տող2700+տող2800+տող2900+տող3000+ տող3100)</t>
    </r>
  </si>
  <si>
    <r>
      <t xml:space="preserve">ԿՐԹՈՒԹՅՈՒՆ </t>
    </r>
    <r>
      <rPr>
        <sz val="9"/>
        <color indexed="8"/>
        <rFont val="GHEA Grapalat"/>
        <family val="3"/>
      </rPr>
      <t>(տող2910+տող2920+տող2930+տող2940+տող2950+ տող2960+տող2970+տող2980)</t>
    </r>
  </si>
  <si>
    <t>(տնտեսագիտական դասակարգմամբ)</t>
  </si>
  <si>
    <t xml:space="preserve"> X</t>
  </si>
  <si>
    <t xml:space="preserve"> -Աշխատողների աշխատավարձեր և հավելավճարներ</t>
  </si>
  <si>
    <t xml:space="preserve"> -Այլ վարձատրություններ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</si>
  <si>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</si>
  <si>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</si>
  <si>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-Գույքի և սարքավորումների վարձակալություն</t>
  </si>
  <si>
    <t xml:space="preserve"> -Ներքին գործուղումներ</t>
  </si>
  <si>
    <t xml:space="preserve"> -Արտասահմանյան գործուղումների գծով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</si>
  <si>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</si>
  <si>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</si>
  <si>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</si>
  <si>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-Տեղեկատվական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</si>
  <si>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</si>
  <si>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</si>
  <si>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</si>
  <si>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</si>
  <si>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</si>
  <si>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</si>
  <si>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ևպահպանում</t>
  </si>
  <si>
    <t xml:space="preserve"> -Գյուղատնտեսական ապրանքներ</t>
  </si>
  <si>
    <t xml:space="preserve"> -Առողջապահական և լաբորատոր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</si>
  <si>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</si>
  <si>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</si>
  <si>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</si>
  <si>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</si>
  <si>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</si>
  <si>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</si>
  <si>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</si>
  <si>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-Կապիտալ դրամաշնորհներ օտարերկրյա կառավարություններին</t>
  </si>
  <si>
    <t xml:space="preserve"> -Ընթացիկ դրամաշնորհներ միջազգային կազմակերպություններին</t>
  </si>
  <si>
    <t xml:space="preserve"> - ՀՀ պետական բյուջեին</t>
  </si>
  <si>
    <t xml:space="preserve"> - այլ</t>
  </si>
  <si>
    <t>ՀՀ այլ համայնքներին</t>
  </si>
  <si>
    <t xml:space="preserve"> -Հուղարկավորության նպաստներ բյուջեից</t>
  </si>
  <si>
    <t xml:space="preserve"> -Այլ նպաստներ բյուջեից</t>
  </si>
  <si>
    <t xml:space="preserve"> -Կենսաթոշակներ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</si>
  <si>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</si>
  <si>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</si>
  <si>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</si>
  <si>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-Դատարանների կողմից նշանակված տույժեր և տուգանքներ</t>
  </si>
  <si>
    <t xml:space="preserve"> -Կառավարման մարմինների գործունեության հետևանքովառաջացած վնասվածքների կամ վնասների վերականգնում</t>
  </si>
  <si>
    <t xml:space="preserve"> -Այլ ծախսեր</t>
  </si>
  <si>
    <t>այդ թվում` համայնքի բյուջեի վարչական մասի պահուստային ֆոնդից ֆոնդային մաս կատարվող հատկացումներ</t>
  </si>
  <si>
    <t xml:space="preserve"> - Շենքերի և շինությունների ձեռք բերում</t>
  </si>
  <si>
    <t xml:space="preserve"> - Շենքերի և շինությունների կառուցում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</si>
  <si>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</si>
  <si>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</si>
  <si>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</si>
  <si>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</si>
  <si>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</si>
  <si>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</si>
  <si>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</si>
  <si>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</si>
  <si>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</si>
  <si>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</si>
  <si>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</si>
  <si>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</si>
  <si>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</si>
  <si>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</si>
  <si>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</si>
  <si>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</si>
  <si>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</si>
  <si>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>ԱՆՇԱՐԺ ԳՈՒՅՔԻ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</si>
  <si>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</si>
  <si>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</si>
  <si>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</si>
  <si>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Բյուջետային ծախսերի տնտեսագիտական դասակարգման հոդվածների</t>
  </si>
  <si>
    <r>
      <rPr>
        <b/>
        <sz val="9"/>
        <color indexed="8"/>
        <rFont val="GHEA Grapalat"/>
        <family val="3"/>
      </rPr>
      <t xml:space="preserve">1.1 ԱՇԽԱՏԱՆՔԻ ՎԱՐՁԱՏՐՈՒԹՅՈՒՆ </t>
    </r>
    <r>
      <rPr>
        <sz val="9"/>
        <color indexed="8"/>
        <rFont val="GHEA Grapalat"/>
        <family val="3"/>
      </rPr>
      <t>(տող4110+տող4120+տող4130)</t>
    </r>
  </si>
  <si>
    <r>
      <rPr>
        <b/>
        <sz val="9"/>
        <color indexed="8"/>
        <rFont val="GHEA Grapalat"/>
        <family val="3"/>
      </rPr>
      <t xml:space="preserve">ԲՆԵՂԵՆ ԱՇԽԱՏԱՎԱՐՁԵՐ ԵՎ ՀԱՎԵԼԱՎՃԱՐՆԵՐ </t>
    </r>
    <r>
      <rPr>
        <sz val="9"/>
        <color indexed="8"/>
        <rFont val="GHEA Grapalat"/>
        <family val="3"/>
      </rPr>
      <t>(տող4121)</t>
    </r>
  </si>
  <si>
    <r>
      <rPr>
        <b/>
        <sz val="9"/>
        <color indexed="8"/>
        <rFont val="GHEA Grapalat"/>
        <family val="3"/>
      </rPr>
      <t xml:space="preserve">ՓԱՍՏԱՑԻ ՍՈՑԻԱԼԱԿԱՆ ԱՊԱՀՈՎՈՒԹՅԱՆ ՎՃԱՐՆԵՐ </t>
    </r>
    <r>
      <rPr>
        <sz val="9"/>
        <color indexed="8"/>
        <rFont val="GHEA Grapalat"/>
        <family val="3"/>
      </rPr>
      <t>(տող4131)</t>
    </r>
  </si>
  <si>
    <r>
      <t xml:space="preserve">1.2 ԾԱՌԱՅՈՒԹՅՈՒՆՆԵՐԻ ԵՎ ԱՊՐԱՆՔՆԵՐԻ ՁԵՌՔ ԲԵՐՈՒՄ </t>
    </r>
    <r>
      <rPr>
        <sz val="9"/>
        <color indexed="8"/>
        <rFont val="GHEA Grapalat"/>
        <family val="3"/>
      </rPr>
      <t>(տող4210+տող4220+տող4230+տող4240+տող4250 +տող4260)</t>
    </r>
  </si>
  <si>
    <t xml:space="preserve"> -Գործառնական և բանկային ծառայությունների ծախսեր</t>
  </si>
  <si>
    <r>
      <t xml:space="preserve"> </t>
    </r>
    <r>
      <rPr>
        <b/>
        <sz val="9"/>
        <color indexed="8"/>
        <rFont val="GHEA Grapalat"/>
        <family val="3"/>
      </rPr>
      <t>-Էներգետիկ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</si>
  <si>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-Կոմունալ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</si>
  <si>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-Կապի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</si>
  <si>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-Ապահովագրական ծախսեր</t>
    </r>
  </si>
  <si>
    <r>
      <t xml:space="preserve"> </t>
    </r>
    <r>
      <rPr>
        <b/>
        <sz val="9"/>
        <color indexed="8"/>
        <rFont val="GHEA Grapalat"/>
        <family val="3"/>
      </rPr>
      <t>-Արտագերատեսչական ծախսեր</t>
    </r>
  </si>
  <si>
    <r>
      <t xml:space="preserve"> </t>
    </r>
    <r>
      <rPr>
        <b/>
        <sz val="9"/>
        <color indexed="8"/>
        <rFont val="GHEA Grapalat"/>
        <family val="3"/>
      </rPr>
      <t xml:space="preserve">ԳՈՐԾՈՒՂՈՒՄՆԵՐԻ ԵՎ ՇՐՋԱԳԱՅՈՒԹՅՈՒՆՆԵՐԻ ԾԱԽՍԵՐ </t>
    </r>
    <r>
      <rPr>
        <sz val="9"/>
        <color indexed="8"/>
        <rFont val="GHEA Grapalat"/>
        <family val="3"/>
      </rPr>
      <t>(տող4221+տող4222+տող4223)</t>
    </r>
  </si>
  <si>
    <r>
      <t xml:space="preserve"> </t>
    </r>
    <r>
      <rPr>
        <b/>
        <sz val="9"/>
        <color indexed="8"/>
        <rFont val="GHEA Grapalat"/>
        <family val="3"/>
      </rPr>
      <t>-Այլ տրանսպորտային ծախսեր</t>
    </r>
  </si>
  <si>
    <r>
      <rPr>
        <b/>
        <sz val="9"/>
        <color indexed="8"/>
        <rFont val="GHEA Grapalat"/>
        <family val="3"/>
      </rPr>
      <t xml:space="preserve">ՊԱՅՄԱՆԱԳՐԱՅԻՆ ԱՅԼ ԾԱՌԱՅՈՒԹՅՈՒՆՆԵՐԻ ՁԵՌՔ ԲԵՐՈՒՄ </t>
    </r>
    <r>
      <rPr>
        <sz val="9"/>
        <color indexed="8"/>
        <rFont val="GHEA Grapalat"/>
        <family val="3"/>
      </rPr>
      <t>(տող4231+տող4232+տող4233+տող4234+տող4235+տող4236+տող4237+տող4238)</t>
    </r>
  </si>
  <si>
    <r>
      <t xml:space="preserve">ԱՅԼ ՄԱՍՆԱԳԻՏԱԿԱՆ ԾԱՌԱՅՈՒԹՅՈՒՆՆԵՐԻ ՁԵՌՔ ԲԵՐՈՒՄ </t>
    </r>
    <r>
      <rPr>
        <sz val="9"/>
        <color indexed="8"/>
        <rFont val="GHEA Grapalat"/>
        <family val="3"/>
      </rPr>
      <t>(տող 4241)</t>
    </r>
  </si>
  <si>
    <r>
      <t xml:space="preserve"> </t>
    </r>
    <r>
      <rPr>
        <b/>
        <sz val="9"/>
        <color indexed="8"/>
        <rFont val="GHEA Grapalat"/>
        <family val="3"/>
      </rPr>
      <t>-Գրասենյակային նյութեր և հագուստ</t>
    </r>
  </si>
  <si>
    <r>
      <t xml:space="preserve"> </t>
    </r>
    <r>
      <rPr>
        <b/>
        <sz val="9"/>
        <color indexed="8"/>
        <rFont val="GHEA Grapalat"/>
        <family val="3"/>
      </rPr>
      <t>-Վերապատրաստման և ուսուցման նյութեր (աշխատողներիվերապատրաստում)</t>
    </r>
  </si>
  <si>
    <r>
      <t xml:space="preserve"> </t>
    </r>
    <r>
      <rPr>
        <b/>
        <sz val="9"/>
        <color indexed="8"/>
        <rFont val="GHEA Grapalat"/>
        <family val="3"/>
      </rPr>
      <t>-Տրանսպորտային նյութեր</t>
    </r>
  </si>
  <si>
    <r>
      <t xml:space="preserve"> </t>
    </r>
    <r>
      <rPr>
        <b/>
        <sz val="9"/>
        <color indexed="8"/>
        <rFont val="GHEA Grapalat"/>
        <family val="3"/>
      </rPr>
      <t>-Շրջակա միջավայրի պաշտպանության և գիտական նյութեր</t>
    </r>
  </si>
  <si>
    <r>
      <t xml:space="preserve"> </t>
    </r>
    <r>
      <rPr>
        <b/>
        <sz val="9"/>
        <color indexed="8"/>
        <rFont val="GHEA Grapalat"/>
        <family val="3"/>
      </rPr>
      <t>-Կենցաղային և հանրային սննդի նյութեր</t>
    </r>
  </si>
  <si>
    <r>
      <t xml:space="preserve"> </t>
    </r>
    <r>
      <rPr>
        <b/>
        <sz val="9"/>
        <color indexed="8"/>
        <rFont val="GHEA Grapalat"/>
        <family val="3"/>
      </rPr>
      <t>-Հատուկ նպատակային այլ նյութեր</t>
    </r>
  </si>
  <si>
    <r>
      <t>1.3 ՏՈԿՈՍԱՎՃԱՐՆԵՐ</t>
    </r>
    <r>
      <rPr>
        <sz val="9"/>
        <color indexed="8"/>
        <rFont val="GHEA Grapalat"/>
        <family val="3"/>
      </rPr>
      <t xml:space="preserve"> (տող4310+տող 4320+տող4330)</t>
    </r>
  </si>
  <si>
    <r>
      <rPr>
        <b/>
        <sz val="9"/>
        <color indexed="8"/>
        <rFont val="GHEA Grapalat"/>
        <family val="3"/>
      </rPr>
      <t xml:space="preserve">ՆԵՐՔԻՆ ՏՈԿՈՍԱՎՃԱՐՆԵՐ </t>
    </r>
    <r>
      <rPr>
        <sz val="9"/>
        <color indexed="8"/>
        <rFont val="GHEA Grapalat"/>
        <family val="3"/>
      </rPr>
      <t>(տող4311+տող4312)</t>
    </r>
  </si>
  <si>
    <r>
      <rPr>
        <b/>
        <sz val="9"/>
        <color indexed="8"/>
        <rFont val="GHEA Grapalat"/>
        <family val="3"/>
      </rPr>
      <t xml:space="preserve">ԱՐՏԱՔԻՆ ՏՈԿՈՍԱՎՃԱՐՆԵՐ </t>
    </r>
    <r>
      <rPr>
        <sz val="9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</si>
  <si>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sz val="9"/>
        <color indexed="8"/>
        <rFont val="GHEA Grapalat"/>
        <family val="3"/>
      </rPr>
      <t>(տող4331+տող4332+տող4333)</t>
    </r>
  </si>
  <si>
    <r>
      <t xml:space="preserve">1.4 ՍՈՒԲՍԻԴԻԱՆԵՐ </t>
    </r>
    <r>
      <rPr>
        <sz val="9"/>
        <color indexed="8"/>
        <rFont val="GHEA Grapalat"/>
        <family val="3"/>
      </rPr>
      <t>(տող4410+տող4420)</t>
    </r>
  </si>
  <si>
    <r>
      <t>ՍՈՒԲՍԻԴԻԱՆԵՐ ՊԵՏԱԿԱՆ (ՀԱՄԱՅՆՔԱՅԻՆ) ԿԱԶՄԱԿԵՐՊՈՒԹՅՈՒՆՆԵՐԻՆ</t>
    </r>
    <r>
      <rPr>
        <sz val="9"/>
        <color indexed="8"/>
        <rFont val="GHEA Grapalat"/>
        <family val="3"/>
      </rPr>
      <t xml:space="preserve"> (տող4411+տող4412)</t>
    </r>
  </si>
  <si>
    <r>
      <rPr>
        <b/>
        <sz val="9"/>
        <color indexed="8"/>
        <rFont val="GHEA Grapalat"/>
        <family val="3"/>
      </rPr>
      <t xml:space="preserve">ՍՈՒԲՍԻԴԻԱՆԵՐ ՈՉ ՊԵՏԱԿԱՆ (ՈՉ ՀԱՄԱՅՆՔԱՅԻՆ) ԿԱԶՄԱԿԵՐՊՈՒԹՅՈՒՆՆԵՐԻՆ </t>
    </r>
    <r>
      <rPr>
        <sz val="9"/>
        <color indexed="8"/>
        <rFont val="GHEA Grapalat"/>
        <family val="3"/>
      </rPr>
      <t>(տող4421+տող4422)</t>
    </r>
  </si>
  <si>
    <r>
      <t xml:space="preserve">1.5 ԴՐԱՄԱՇՆՈՐՀՆԵՐ </t>
    </r>
    <r>
      <rPr>
        <sz val="9"/>
        <color indexed="8"/>
        <rFont val="GHEA Grapalat"/>
        <family val="3"/>
      </rPr>
      <t>(տող4510+տող4520+տող4530+տող4540)</t>
    </r>
  </si>
  <si>
    <r>
      <t>ԴՐԱՄԱՇՆՈՐՀՆԵՐ ՕՏԱՐԵՐԿՐՅԱ ԿԱՌԱՎԱՐՈՒԹՅՈՒՆՆԵՐԻՆ</t>
    </r>
    <r>
      <rPr>
        <sz val="9"/>
        <color indexed="8"/>
        <rFont val="GHEA Grapalat"/>
        <family val="3"/>
      </rPr>
      <t xml:space="preserve"> (տող4511+տող4512)</t>
    </r>
  </si>
  <si>
    <r>
      <t xml:space="preserve"> </t>
    </r>
    <r>
      <rPr>
        <b/>
        <sz val="9"/>
        <color indexed="8"/>
        <rFont val="GHEA Grapalat"/>
        <family val="3"/>
      </rPr>
      <t>-Ընթացիկ դրամաշնորհներ օտարերկրյա կառավարություններին</t>
    </r>
  </si>
  <si>
    <r>
      <t>ԴՐԱՄԱՇՆՈՐՀՆԵՐ ՄԻՋԱԶԳԱՅԻՆ ԿԱԶՄԱԿԵՐՊՈՒԹՅՈՒՆՆԵՐԻՆ</t>
    </r>
    <r>
      <rPr>
        <sz val="9"/>
        <color indexed="8"/>
        <rFont val="GHEA Grapalat"/>
        <family val="3"/>
      </rPr>
      <t xml:space="preserve"> (տող4521+տող4522)</t>
    </r>
  </si>
  <si>
    <r>
      <t xml:space="preserve">ԸՆԹԱՑԻԿ ԴՐԱՄԱՇՆՈՐՀՆԵՐ ՊԵՏԱԿԱՆ ՀԱՏՎԱԾԻ ԱՅԼ ՄԱԿԱՐԴԱԿՆԵՐԻՆ </t>
    </r>
    <r>
      <rPr>
        <sz val="9"/>
        <color indexed="8"/>
        <rFont val="GHEA Grapalat"/>
        <family val="3"/>
      </rPr>
      <t>(տող4531+տող4532+տող4533)</t>
    </r>
  </si>
  <si>
    <r>
      <t xml:space="preserve"> </t>
    </r>
    <r>
      <rPr>
        <b/>
        <sz val="9"/>
        <color indexed="8"/>
        <rFont val="GHEA Grapalat"/>
        <family val="3"/>
      </rPr>
      <t>- Այլ ընթացիկ դրամաշնորհներ</t>
    </r>
    <r>
      <rPr>
        <sz val="9"/>
        <color indexed="8"/>
        <rFont val="GHEA Grapalat"/>
        <family val="3"/>
      </rPr>
      <t xml:space="preserve"> (տող 4534+տող 4535 +տող 4536)</t>
    </r>
  </si>
  <si>
    <t>_այլ համայնքներին</t>
  </si>
  <si>
    <r>
      <t>ԿԱՊԻՏԱԼ ԴՐԱՄԱՇՆՈՐՀՆԵՐ ՊԵՏԱԿԱՆ ՀԱՏՎԱԾԻ ԱՅԼ ՄԱԿԱՐԴԱԿՆԵՐԻՆ</t>
    </r>
    <r>
      <rPr>
        <sz val="9"/>
        <color indexed="8"/>
        <rFont val="GHEA Grapalat"/>
        <family val="3"/>
      </rPr>
      <t xml:space="preserve"> (տող4541+տող4542+տող4543)</t>
    </r>
  </si>
  <si>
    <r>
      <t xml:space="preserve"> -Այլ կապիտալ դրամաշնորհներ </t>
    </r>
    <r>
      <rPr>
        <sz val="9"/>
        <color indexed="8"/>
        <rFont val="GHEA Grapalat"/>
        <family val="3"/>
      </rPr>
      <t>(տող 4544+տող 4545 +տող 4546)</t>
    </r>
  </si>
  <si>
    <r>
      <t xml:space="preserve">1.6 ՍՈՑԻԱԼԱԿԱՆ ՆՊԱՍՏՆԵՐ ԵՎ ԿԵՆՍԱԹՈՇԱԿՆԵՐ </t>
    </r>
    <r>
      <rPr>
        <sz val="9"/>
        <color indexed="8"/>
        <rFont val="GHEA Grapalat"/>
        <family val="3"/>
      </rPr>
      <t>(տող4610+տող4630+տող4640)</t>
    </r>
  </si>
  <si>
    <r>
      <t xml:space="preserve"> </t>
    </r>
    <r>
      <rPr>
        <b/>
        <sz val="9"/>
        <color indexed="8"/>
        <rFont val="GHEA Grapalat"/>
        <family val="3"/>
      </rPr>
      <t>-Կրթական, մշակութային և սպորտային նպաստներ բյուջեից</t>
    </r>
  </si>
  <si>
    <r>
      <t xml:space="preserve"> </t>
    </r>
    <r>
      <rPr>
        <b/>
        <sz val="9"/>
        <color indexed="8"/>
        <rFont val="GHEA Grapalat"/>
        <family val="3"/>
      </rPr>
      <t>-Բնակարանային նպաստներ բյուջեից</t>
    </r>
  </si>
  <si>
    <r>
      <rPr>
        <b/>
        <sz val="9"/>
        <color indexed="8"/>
        <rFont val="GHEA Grapalat"/>
        <family val="3"/>
      </rPr>
      <t xml:space="preserve"> ԿԵՆՍԱԹՈՇԱԿՆԵՐ</t>
    </r>
    <r>
      <rPr>
        <sz val="9"/>
        <color indexed="8"/>
        <rFont val="GHEA Grapalat"/>
        <family val="3"/>
      </rPr>
      <t xml:space="preserve"> (տող4641)</t>
    </r>
  </si>
  <si>
    <r>
      <t xml:space="preserve">1.7 ԱՅԼ ԾԱԽՍԵՐ </t>
    </r>
    <r>
      <rPr>
        <sz val="9"/>
        <color indexed="8"/>
        <rFont val="GHEA Grapalat"/>
        <family val="3"/>
      </rPr>
      <t>(տող4710+տող4720+տող4730+տող4740+տող4750+տող4760+տող4770)</t>
    </r>
  </si>
  <si>
    <r>
      <rPr>
        <b/>
        <sz val="9"/>
        <color indexed="8"/>
        <rFont val="GHEA Grapalat"/>
        <family val="3"/>
      </rPr>
      <t xml:space="preserve">ՆՎԻՐԱՏՎՈՒԹՅՈՒՆՆԵՐ ՈՉ ԿԱՌԱՎԱՐԱԿԱՆ (ՀԱՍԱՐԱԿԱԿԱՆ) ԿԱԶՄԱԿԵՐՊՈՒԹՅՈՒՆՆԵՐԻՆ </t>
    </r>
    <r>
      <rPr>
        <sz val="9"/>
        <color indexed="8"/>
        <rFont val="GHEA Grapalat"/>
        <family val="3"/>
      </rPr>
      <t>(տող4711+տող4712)</t>
    </r>
  </si>
  <si>
    <r>
      <t xml:space="preserve"> </t>
    </r>
    <r>
      <rPr>
        <b/>
        <sz val="9"/>
        <color indexed="8"/>
        <rFont val="GHEA Grapalat"/>
        <family val="3"/>
      </rPr>
      <t>- Տնային տնտեսություններին ծառայություններ մատուցող`շահույթ չհետապնդող կազմակերպություններին նվիրատվություններ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</si>
  <si>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sz val="9"/>
        <color indexed="8"/>
        <rFont val="GHEA Grapalat"/>
        <family val="3"/>
      </rPr>
      <t>(տող4721+տող4722+տող4723+տող4724)</t>
    </r>
  </si>
  <si>
    <r>
      <rPr>
        <b/>
        <sz val="9"/>
        <color indexed="8"/>
        <rFont val="GHEA Grapalat"/>
        <family val="3"/>
      </rPr>
      <t>ԴԱՏԱՐԱՆՆԵՐԻ ԿՈՂՄԻՑ ՆՇԱՆԱԿՎԱԾ ՏՈՒՅԺԵՐ ԵՎ ՏՈՒԳԱՆՔՆԵՐ</t>
    </r>
    <r>
      <rPr>
        <sz val="9"/>
        <color indexed="8"/>
        <rFont val="GHEA Grapalat"/>
        <family val="3"/>
      </rPr>
      <t xml:space="preserve"> (տող4731)</t>
    </r>
  </si>
  <si>
    <r>
      <t xml:space="preserve"> </t>
    </r>
    <r>
      <rPr>
        <b/>
        <sz val="9"/>
        <color indexed="8"/>
        <rFont val="GHEA Grapalat"/>
        <family val="3"/>
      </rPr>
      <t>ԲՆԱԿԱՆ ԱՂԵՏՆԵՐԻՑ ԿԱՄ ԱՅԼ ԲՆԱԿԱՆ ՊԱՏՃԱՌՆԵՐՈՎ ԱՌԱՋԱՑԱԾ ՎՆԱՍՆԵՐԻ ԿԱՄ ՎՆԱՍՎԱԾՔՆԵՐԻ ՎԵՐԱԿԱՆԳՆՈՒՄ</t>
    </r>
    <r>
      <rPr>
        <sz val="9"/>
        <color indexed="8"/>
        <rFont val="GHEA Grapalat"/>
        <family val="3"/>
      </rPr>
      <t xml:space="preserve"> (տող4741+տող4742)</t>
    </r>
  </si>
  <si>
    <r>
      <t xml:space="preserve"> </t>
    </r>
    <r>
      <rPr>
        <b/>
        <sz val="9"/>
        <color indexed="8"/>
        <rFont val="GHEA Grapalat"/>
        <family val="3"/>
      </rPr>
      <t>-Բնական աղետներից առաջացած վնասվածքների կամ վնասների վերականգնում</t>
    </r>
  </si>
  <si>
    <t xml:space="preserve"> -Այլ բնական պատճառներով ստացած վնասվածքների վերականգնում</t>
  </si>
  <si>
    <r>
      <t xml:space="preserve">ԿԱՌԱՎԱՐՄԱՆ ՄԱՐՄԻՆՆԵՐԻ ԳՈՐԾՈՒՆԵՈՒԹՅԱՆ ՀԵՏԵՎԱՆՔՈՎ ԱՌԱՋԱՑԱԾ ՎՆԱՍՆԵՐԻ ԿԱՄ ՎՆԱՍՎԱԾՔՆԵՐԻ ՎԵՐԱԿԱՆԳՆՈՒՄ </t>
    </r>
    <r>
      <rPr>
        <sz val="9"/>
        <color indexed="8"/>
        <rFont val="GHEA Grapalat"/>
        <family val="3"/>
      </rPr>
      <t>(տող4751)</t>
    </r>
  </si>
  <si>
    <r>
      <rPr>
        <b/>
        <sz val="9"/>
        <color indexed="8"/>
        <rFont val="GHEA Grapalat"/>
        <family val="3"/>
      </rPr>
      <t xml:space="preserve"> ԱՅԼ ԾԱԽՍԵՐ</t>
    </r>
    <r>
      <rPr>
        <sz val="9"/>
        <color indexed="8"/>
        <rFont val="GHEA Grapalat"/>
        <family val="3"/>
      </rPr>
      <t xml:space="preserve"> (տող4761)</t>
    </r>
  </si>
  <si>
    <r>
      <rPr>
        <b/>
        <sz val="9"/>
        <color indexed="8"/>
        <rFont val="GHEA Grapalat"/>
        <family val="3"/>
      </rPr>
      <t>ՊԱՀՈՒՍՏԱՅԻՆ ՄԻՋՈՑՆԵՐ</t>
    </r>
    <r>
      <rPr>
        <sz val="9"/>
        <color indexed="8"/>
        <rFont val="GHEA Grapalat"/>
        <family val="3"/>
      </rPr>
      <t xml:space="preserve"> (տող4771)</t>
    </r>
  </si>
  <si>
    <r>
      <t xml:space="preserve"> </t>
    </r>
    <r>
      <rPr>
        <b/>
        <sz val="9"/>
        <color indexed="8"/>
        <rFont val="GHEA Grapalat"/>
        <family val="3"/>
      </rPr>
      <t>-Պահուստային միջոցներ</t>
    </r>
  </si>
  <si>
    <r>
      <t xml:space="preserve">Բ. ՈՉ ՖԻՆԱՆՍԱԿԱՆ ԱԿՏԻՎՆԵՐԻ ԳԾՈՎ ԾԱԽՍԵՐ </t>
    </r>
    <r>
      <rPr>
        <sz val="9"/>
        <color indexed="8"/>
        <rFont val="GHEA Grapalat"/>
        <family val="3"/>
      </rPr>
      <t>(տող5100+տող5200+տող5300+տող5400)</t>
    </r>
  </si>
  <si>
    <r>
      <rPr>
        <b/>
        <sz val="9"/>
        <color indexed="8"/>
        <rFont val="GHEA Grapalat"/>
        <family val="3"/>
      </rPr>
      <t xml:space="preserve">1.1. ՀԻՄՆԱԿԱՆ ՄԻՋՈՑՆԵՐ </t>
    </r>
    <r>
      <rPr>
        <sz val="9"/>
        <color indexed="8"/>
        <rFont val="GHEA Grapalat"/>
        <family val="3"/>
      </rPr>
      <t>(տող5110+տող5120+տող5130)</t>
    </r>
  </si>
  <si>
    <r>
      <t xml:space="preserve">ՇԵՆՔԵՐ ԵՎ ՇԻՆՈՒԹՅՈՒՆՆԵՐ </t>
    </r>
    <r>
      <rPr>
        <sz val="9"/>
        <color indexed="8"/>
        <rFont val="GHEA Grapalat"/>
        <family val="3"/>
      </rPr>
      <t>(տող5111+տող5112+տող5113)</t>
    </r>
  </si>
  <si>
    <r>
      <t xml:space="preserve"> ԱՅԼ ՀԻՄՆԱԿԱՆ ՄԻՋՈՑՆԵՐ </t>
    </r>
    <r>
      <rPr>
        <sz val="9"/>
        <color indexed="8"/>
        <rFont val="GHEA Grapalat"/>
        <family val="3"/>
      </rPr>
      <t>(տող 5131+տող 5132+տող 5133+ տող5134)</t>
    </r>
  </si>
  <si>
    <r>
      <rPr>
        <b/>
        <sz val="9"/>
        <color indexed="8"/>
        <rFont val="GHEA Grapalat"/>
        <family val="3"/>
      </rPr>
      <t>1.2 ՊԱՇԱՐՆԵՐ</t>
    </r>
    <r>
      <rPr>
        <sz val="9"/>
        <color indexed="8"/>
        <rFont val="GHEA Grapalat"/>
        <family val="3"/>
      </rPr>
      <t xml:space="preserve"> (տող5211+տող5221+տող5231+տող5241)</t>
    </r>
  </si>
  <si>
    <r>
      <rPr>
        <b/>
        <sz val="9"/>
        <color indexed="8"/>
        <rFont val="GHEA Grapalat"/>
        <family val="3"/>
      </rPr>
      <t>1.3 ԲԱՐՁՐԱՐԺԵՔ ԱԿՏԻՎՆԵՐ</t>
    </r>
    <r>
      <rPr>
        <sz val="9"/>
        <color indexed="8"/>
        <rFont val="GHEA Grapalat"/>
        <family val="3"/>
      </rPr>
      <t xml:space="preserve"> (տող 5311)</t>
    </r>
  </si>
  <si>
    <r>
      <t xml:space="preserve">1.4 ՉԱՐՏԱԴՐՎԱԾ ԱԿՏԻՎՆԵՐ </t>
    </r>
    <r>
      <rPr>
        <sz val="9"/>
        <color indexed="8"/>
        <rFont val="GHEA Grapalat"/>
        <family val="3"/>
      </rPr>
      <t>(տող 5411+տող 5421+տող 5431+տող5441)</t>
    </r>
  </si>
  <si>
    <r>
      <t>Գ. ՈՉ ՖԻՆԱՆՍԱԿԱՆ ԱԿՏԻՎՆԵՐԻ ԻՐԱՑՈՒՄԻՑ ՄՈՒՏՔԵՐ</t>
    </r>
    <r>
      <rPr>
        <sz val="9"/>
        <color indexed="8"/>
        <rFont val="GHEA Grapalat"/>
        <family val="3"/>
      </rPr>
      <t xml:space="preserve"> (տող6100+տող6200+տող6300+տող6400)</t>
    </r>
  </si>
  <si>
    <r>
      <rPr>
        <b/>
        <sz val="9"/>
        <color indexed="8"/>
        <rFont val="GHEA Grapalat"/>
        <family val="3"/>
      </rPr>
      <t xml:space="preserve">ՀԻՄՆԱԿԱՆ ՄԻՋՈՑՆԵՐԻ ԻՐԱՑՈՒՄԻՑ ՄՈՒՏՔԵՐ </t>
    </r>
    <r>
      <rPr>
        <sz val="9"/>
        <color indexed="8"/>
        <rFont val="GHEA Grapalat"/>
        <family val="3"/>
      </rPr>
      <t>(տող6110+տող6120+տող6130)</t>
    </r>
  </si>
  <si>
    <r>
      <t xml:space="preserve">ՊԱՇԱՐՆԵՐԻ ԻՐԱՑՈՒՄԻՑ ՄՈՒՏՔԵՐ </t>
    </r>
    <r>
      <rPr>
        <sz val="9"/>
        <color indexed="8"/>
        <rFont val="GHEA Grapalat"/>
        <family val="3"/>
      </rPr>
      <t>(տող6210+տող6220)</t>
    </r>
  </si>
  <si>
    <r>
      <rPr>
        <b/>
        <sz val="9"/>
        <color indexed="8"/>
        <rFont val="GHEA Grapalat"/>
        <family val="3"/>
      </rPr>
      <t xml:space="preserve">ԱՅԼ ՊԱՇԱՐՆԵՐԻ ԻՐԱՑՈՒՄԻՑ ՄՈՒՏՔԵՐ </t>
    </r>
    <r>
      <rPr>
        <sz val="9"/>
        <color indexed="8"/>
        <rFont val="GHEA Grapalat"/>
        <family val="3"/>
      </rPr>
      <t>(տող6221+տող6222+տող6223)</t>
    </r>
  </si>
  <si>
    <r>
      <t>ԲԱՐՁՐԱՐԺԵՔ ԱԿՏԻՎՆԵՐԻ ԻՐԱՑՈՒՄԻՑ ՄՈՒՏՔԵՐ</t>
    </r>
    <r>
      <rPr>
        <sz val="9"/>
        <color indexed="8"/>
        <rFont val="GHEA Grapalat"/>
        <family val="3"/>
      </rPr>
      <t xml:space="preserve"> (տող 6310)</t>
    </r>
  </si>
  <si>
    <r>
      <t xml:space="preserve">ՉԱՐՏԱԴՐՎԱԾ ԱԿՏԻՎՆԵՐԻ ԻՐԱՑՈՒՄԻՑ ՄՈՒՏՔԵՐ` </t>
    </r>
    <r>
      <rPr>
        <sz val="9"/>
        <color indexed="8"/>
        <rFont val="GHEA Grapalat"/>
        <family val="3"/>
      </rPr>
      <t>(տող6410+տող6420+տող6430+տող6440)</t>
    </r>
  </si>
  <si>
    <r>
      <t xml:space="preserve"> </t>
    </r>
    <r>
      <rPr>
        <b/>
        <sz val="9"/>
        <color indexed="8"/>
        <rFont val="GHEA Grapalat"/>
        <family val="3"/>
      </rPr>
      <t>ԱՅԼ ԲՆԱԿԱՆ ԾԱԳՈՒՄ ՈՒՆԵՑՈՂ ՀԻՄՆԱԿԱՆ ՄԻՋՈՑՆԵՐԻԻՐՑՈՒՄԻՑ ՄՈՒՏՔԵՐ</t>
    </r>
  </si>
  <si>
    <r>
      <rPr>
        <b/>
        <sz val="9"/>
        <color indexed="8"/>
        <rFont val="GHEA Grapalat"/>
        <family val="3"/>
      </rPr>
      <t>ԸՆԹԱՑԻԿ ՆՈՐՈԳՈՒՄ ԵՎ ՊԱՀՊԱՆՈՒՄ (ծառայություններ և նյութեր)</t>
    </r>
    <r>
      <rPr>
        <sz val="9"/>
        <color indexed="8"/>
        <rFont val="GHEA Grapalat"/>
        <family val="3"/>
      </rPr>
      <t xml:space="preserve"> (տող4251+տող4252)</t>
    </r>
  </si>
  <si>
    <r>
      <t xml:space="preserve"> </t>
    </r>
    <r>
      <rPr>
        <b/>
        <sz val="9"/>
        <color indexed="8"/>
        <rFont val="GHEA Grapalat"/>
        <family val="3"/>
      </rPr>
      <t xml:space="preserve">ՍՈՑԻԱԼԱԿԱՆ ՕԳՆՈՒԹՅԱՆ ԴՐԱՄԱԿԱՆ ԱՐՏԱՀԱՅՏՈՒԹՅԱՄԲ ՆՊԱՍՏՆԵՐ (ԲՅՈՒՋԵԻՑ) </t>
    </r>
    <r>
      <rPr>
        <sz val="9"/>
        <color indexed="8"/>
        <rFont val="GHEA Grapalat"/>
        <family val="3"/>
      </rPr>
      <t>(տող4631+տող4632+տող4633+տող4634)</t>
    </r>
  </si>
  <si>
    <r>
      <t xml:space="preserve"> ՆՅՈՒԹԵՐ </t>
    </r>
    <r>
      <rPr>
        <sz val="9"/>
        <color indexed="8"/>
        <rFont val="GHEA Grapalat"/>
        <family val="3"/>
      </rPr>
      <t>(տող4261+տող4262+տող4263+տող4264+տող4265+տող4266+տող4267+տող4268)</t>
    </r>
  </si>
  <si>
    <r>
      <t xml:space="preserve"> </t>
    </r>
    <r>
      <rPr>
        <b/>
        <sz val="9"/>
        <color indexed="8"/>
        <rFont val="GHEA Grapalat"/>
        <family val="3"/>
      </rPr>
      <t>ՈՉ ՆՅՈՒԹԱԿԱՆ ՉԱՐՏԱԴՐՎԱԾ ԱԿՏԻՎՆԵՐԻ ԻՐԱՑՈՒՄԻՑ ՄՈՒՏՔԵՐ</t>
    </r>
  </si>
  <si>
    <t>ԸՆԴԱՄԵՆԸ ՀԱՎԵԼՈՒՐԴԸ ԿԱՄ ԴԵՖԻՑԻՏԸ (ՊԱԿԱՍՈՒՐԴԸ)</t>
  </si>
  <si>
    <t>(ս.4+ս5)</t>
  </si>
  <si>
    <t>ՀԱՄԱՅՆՔԻ ԲՅՈՒՋԵԻ ՀԱՎԵԼՈՒՐԴԻ ԿԱՄ ՊԱԿԱՍՈՒՐԴԻ (ԴԵՖԻՑԻՏԻ) ԿԱՏԱՐՄԱՆ ՎԵՐԱԲԵՐՅԱԼ</t>
  </si>
  <si>
    <t>ՀԱՄԱՅՆՔԻ ԲՅՈՒՋԵԻ ՀԱՎԵԼՈՒՐԴԻ ՕԳՏԱԳՈՐԾՄԱՆ ՈՒՂՂՈՒԹՅՈՒՆՆԵՐԻ ԿԱՄ ՊԱԿԱՍՈՒՐԴԻ (ԴԵՖԻՑԻՏԻ) ՖԻՆԱՆՍԱՎՈՐՄԱՆ ԱՂԲՅՈՒՐՆԵՐԻ ԿԱՏԱՐՄԱՆ ՎԵՐԱԲԵՐՅԱԼ</t>
  </si>
  <si>
    <t>պետական բյուջեից</t>
  </si>
  <si>
    <t>այլ աղբյուրներից</t>
  </si>
  <si>
    <t>ՀՀ պետական բյուջեին</t>
  </si>
  <si>
    <t>այլ աղբյուրներին</t>
  </si>
  <si>
    <t>ՀՀ պետական բյուջեից</t>
  </si>
  <si>
    <t>ՀՀ այլ համայնքների բյուջեներից</t>
  </si>
  <si>
    <t>ՀՀ այլ համայնքների բյուջեներին</t>
  </si>
  <si>
    <t>2.3.1. Համայնքի բյուջեի վարչական մասի միջոցների տարեսկզբի ազատ մնացորդ (տող 8194+տող 8195)</t>
  </si>
  <si>
    <t>2.3.1.1. Համայնքի բյուջեի վարչական մասի տարեսկզբի ազատ մնացորդ` հաշվետու տարվա հունվարի 1-ի դրությամբ</t>
  </si>
  <si>
    <t>2.3.1.2. Համայնքի բյուջեի վարչական մասի տարեսկզբի ազատ մնացորդ` ձևավորված բացառապես նախորդ տարվա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</si>
  <si>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Համայնքի բյուջեի ֆոնդային մասի տարեսկզբի ազատ մնացորդ` հաշվետու տարվա հունվարի 1-ի դրությամբ</t>
  </si>
  <si>
    <t>Համայնքի բյուջեի ֆոնդային մասի տարեսկզբի ազատ մնացորդ` ձևավորված բացառապես նախորդ տարվա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</si>
  <si>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- վարչական մասի միջոցների տարեսկզբի ազատ մնացորդից ֆոնդային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</si>
  <si>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</si>
  <si>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>2.5. Համայնքի բյուջեի ֆոնդային մասի ժամանակավոր ազատ միջոցներից վարչական մաս տրամադրված միջոցների վերադարձ ֆոնդային մաս</t>
  </si>
  <si>
    <t>որից` ծախսերի ֆինանսավորմանը չուղղված համայնքի բյուջեի միջոցների տարեսկզբի ազատ մնացորդի գումարը</t>
  </si>
  <si>
    <t>1.1. Արժեթղթեր (բացառությամբ բաժնետոմսերի և կապիտալում այլ մասնակցության) (տող 8312+ տող 8313)</t>
  </si>
  <si>
    <t>1.2.2. Փոխատվություններ (տող 8341+ տող 8350)</t>
  </si>
  <si>
    <t>_թողարկումից և տեղաբաշխումից մուտքեր</t>
  </si>
  <si>
    <t>_հիմնական գումարի մարում</t>
  </si>
  <si>
    <r>
      <rPr>
        <b/>
        <sz val="10"/>
        <color indexed="8"/>
        <rFont val="GHEA Grapalat"/>
        <family val="3"/>
      </rPr>
      <t>Ա. ՆԵՐՔԻՆ ԱՂԲՅՈՒՐՆԵՐ</t>
    </r>
    <r>
      <rPr>
        <sz val="10"/>
        <color indexed="8"/>
        <rFont val="GHEA Grapalat"/>
        <family val="3"/>
      </rPr>
      <t xml:space="preserve"> (տող 8110+ տող 8160), (տող 8010 - տող 8300)</t>
    </r>
  </si>
  <si>
    <r>
      <rPr>
        <b/>
        <sz val="10"/>
        <color indexed="8"/>
        <rFont val="GHEA Grapalat"/>
        <family val="3"/>
      </rPr>
      <t xml:space="preserve">1.1. Արժեթղթեր (բացառությամբ բաժնետոմսերի և  կապիտալում այլ մասնակցության) </t>
    </r>
    <r>
      <rPr>
        <sz val="10"/>
        <color indexed="8"/>
        <rFont val="GHEA Grapalat"/>
        <family val="3"/>
      </rPr>
      <t>(տող8112+տող8113)</t>
    </r>
  </si>
  <si>
    <r>
      <rPr>
        <b/>
        <sz val="10"/>
        <color indexed="8"/>
        <rFont val="GHEA Grapalat"/>
        <family val="3"/>
      </rPr>
      <t xml:space="preserve">1.2. Վարկեր և փոխատվություններ (ստացում և մարում) </t>
    </r>
    <r>
      <rPr>
        <sz val="10"/>
        <color indexed="8"/>
        <rFont val="GHEA Grapalat"/>
        <family val="3"/>
      </rPr>
      <t>(տող8121+տող8140)</t>
    </r>
  </si>
  <si>
    <r>
      <rPr>
        <b/>
        <i/>
        <sz val="10"/>
        <color indexed="8"/>
        <rFont val="GHEA Grapalat"/>
        <family val="3"/>
      </rPr>
      <t>1.2.1. Վարկեր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 8122+ տող 8130)</t>
    </r>
  </si>
  <si>
    <r>
      <rPr>
        <b/>
        <i/>
        <sz val="10"/>
        <color indexed="8"/>
        <rFont val="GHEA Grapalat"/>
        <family val="3"/>
      </rPr>
      <t>_ վարկերի ստացում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(տող8123+տող 8124)</t>
    </r>
  </si>
  <si>
    <t>_ստացված փոխատվությունների գումարի մարում (տող8151+տող8152)</t>
  </si>
  <si>
    <r>
      <rPr>
        <b/>
        <i/>
        <sz val="10"/>
        <color indexed="8"/>
        <rFont val="GHEA Grapalat"/>
        <family val="3"/>
      </rPr>
      <t>1.2.2. Փոխատվություններ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(տող8141+տող8150)</t>
    </r>
  </si>
  <si>
    <r>
      <rPr>
        <b/>
        <i/>
        <sz val="10"/>
        <color indexed="8"/>
        <rFont val="GHEA Grapalat"/>
        <family val="3"/>
      </rPr>
      <t>_ստացված վարկերի հիմնական գումարի մարում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(տող8131+տող8132)</t>
    </r>
  </si>
  <si>
    <r>
      <t xml:space="preserve">2. ՖԻՆԱՆՍԱԿԱՆ ԱԿՏԻՎՆԵՐ </t>
    </r>
    <r>
      <rPr>
        <i/>
        <sz val="10"/>
        <color indexed="8"/>
        <rFont val="GHEA Grapalat"/>
        <family val="3"/>
      </rPr>
      <t>(տող8161+տող8170+տող8190+ տող8201+տող8202+տող8203)</t>
    </r>
  </si>
  <si>
    <t>_ համայնքային սեփականության բաժնետոմսերի և կապիտալում համայնքի մասնակցության իրացումից մուտքեր</t>
  </si>
  <si>
    <t>_ նախկինում տրամադրված փոխատվությունների դիմաց ստացվող մարումներից մուտքեր</t>
  </si>
  <si>
    <t>_փոխատվությունների տրամադրում</t>
  </si>
  <si>
    <r>
      <rPr>
        <b/>
        <sz val="10"/>
        <color indexed="8"/>
        <rFont val="GHEA Grapalat"/>
        <family val="3"/>
      </rPr>
      <t>2.3. Համայնքի բյուջեի միջոցների տարեսկզբի ազատ մնացորդը`</t>
    </r>
    <r>
      <rPr>
        <sz val="10"/>
        <color indexed="8"/>
        <rFont val="GHEA Grapalat"/>
        <family val="3"/>
      </rPr>
      <t xml:space="preserve"> </t>
    </r>
    <r>
      <rPr>
        <b/>
        <sz val="10"/>
        <color indexed="8"/>
        <rFont val="GHEA Grapalat"/>
        <family val="3"/>
      </rPr>
      <t>(տող 8191+տող 8196-տող 8193)</t>
    </r>
  </si>
  <si>
    <t>_ենթակա է ուղղման համայնքի բյուջեի վարչական մասից նախորդ տարում ֆինանսավորման ենթակա, սակայն չֆինանսավորված` առկա պարտավորությունների կատարմանը</t>
  </si>
  <si>
    <t>_ ենթակա է ուղղման համայնքի բյուջեի ֆոնդային մաս (տող 8191 - տող 8192)</t>
  </si>
  <si>
    <t>2.3.2. Համայնքի բյուջեի ֆոնդային մասի միջոցների տարեսկզբի մնացորդ (տող 8197 + տող 8200)</t>
  </si>
  <si>
    <t>_իրավաբանական անձանց կանոնադրական կապիտալում պետականմասնակցության, պետական սեփականություն հանդիսացող անշարժ գույքի (բացառությամբ հողերի), այդ թվում՝ անավարտ շինարարության օբյեկտների մասնավորեցումից առաջացած միջոցներից համայնքի բյուջե մասհանումից մուտքեր</t>
  </si>
  <si>
    <r>
      <t>_</t>
    </r>
    <r>
      <rPr>
        <i/>
        <sz val="10"/>
        <color indexed="8"/>
        <rFont val="GHEA Grapalat"/>
        <family val="3"/>
      </rPr>
      <t>բաժնետոմսեր և կապիտալում այլ մասնակցության ձեռքբերում</t>
    </r>
  </si>
  <si>
    <r>
      <t xml:space="preserve">Բ. ԱՐՏԱՔԻՆ ԱՂԲՅՈՒՐՆԵՐ </t>
    </r>
    <r>
      <rPr>
        <sz val="10"/>
        <color indexed="8"/>
        <rFont val="GHEA Grapalat"/>
        <family val="3"/>
      </rPr>
      <t>(տող8310)</t>
    </r>
  </si>
  <si>
    <r>
      <t xml:space="preserve">1. ՓՈԽԱՌՈՒ ՄԻՋՈՑՆԵՐ </t>
    </r>
    <r>
      <rPr>
        <i/>
        <sz val="10"/>
        <color indexed="8"/>
        <rFont val="GHEA Grapalat"/>
        <family val="3"/>
      </rPr>
      <t>(տող8311+տող 8320)</t>
    </r>
  </si>
  <si>
    <r>
      <rPr>
        <b/>
        <sz val="10"/>
        <color indexed="8"/>
        <rFont val="GHEA Grapalat"/>
        <family val="3"/>
      </rPr>
      <t xml:space="preserve">1.2. Վարկեր և փոխատվություններ (ստացում և մարում) </t>
    </r>
    <r>
      <rPr>
        <sz val="10"/>
        <color indexed="8"/>
        <rFont val="GHEA Grapalat"/>
        <family val="3"/>
      </rPr>
      <t>տող 8321+տող 8340</t>
    </r>
  </si>
  <si>
    <r>
      <rPr>
        <b/>
        <sz val="10"/>
        <color indexed="8"/>
        <rFont val="GHEA Grapalat"/>
        <family val="3"/>
      </rPr>
      <t>1.2.1. Վարկեր</t>
    </r>
    <r>
      <rPr>
        <sz val="10"/>
        <color indexed="8"/>
        <rFont val="GHEA Grapalat"/>
        <family val="3"/>
      </rPr>
      <t xml:space="preserve"> </t>
    </r>
    <r>
      <rPr>
        <b/>
        <sz val="10"/>
        <color indexed="8"/>
        <rFont val="GHEA Grapalat"/>
        <family val="3"/>
      </rPr>
      <t>(տող 8322+ տող 8330)</t>
    </r>
  </si>
  <si>
    <t>_ վարկերի ստացում</t>
  </si>
  <si>
    <t>_ ստացված վարկերի հիմնական գումարի մարում</t>
  </si>
  <si>
    <t>_փոխատվությունների ստացում</t>
  </si>
  <si>
    <t>_ստացված փոխատվությունների գումարի մարում</t>
  </si>
  <si>
    <t xml:space="preserve">X </t>
  </si>
  <si>
    <r>
      <rPr>
        <b/>
        <sz val="9"/>
        <color indexed="8"/>
        <rFont val="GHEA Grapalat"/>
        <family val="3"/>
      </rPr>
      <t xml:space="preserve">                      ԸՆԴԱՄԵՆԸ ԾԱԽՍԵՐ </t>
    </r>
    <r>
      <rPr>
        <sz val="9"/>
        <color indexed="8"/>
        <rFont val="GHEA Grapalat"/>
        <family val="3"/>
      </rPr>
      <t>(տող4050+տող5000+տող 6000)</t>
    </r>
  </si>
  <si>
    <t xml:space="preserve"> -Պարգևատրումներ, դրամական խրախուսումներ և հատուկ վճարներ</t>
  </si>
  <si>
    <r>
      <rPr>
        <b/>
        <sz val="9"/>
        <color indexed="8"/>
        <rFont val="GHEA Grapalat"/>
        <family val="3"/>
      </rPr>
      <t xml:space="preserve">     Ա. ԸՆԹԱՑԻԿ ԾԱԽՍԵՐ՝ </t>
    </r>
    <r>
      <rPr>
        <sz val="9"/>
        <color indexed="8"/>
        <rFont val="GHEA Grapalat"/>
        <family val="3"/>
      </rPr>
      <t>(տող4100+տող4200+տող4300+տող4400+տող4500+տող4600+ տող4700)</t>
    </r>
  </si>
  <si>
    <r>
      <rPr>
        <b/>
        <sz val="9"/>
        <color indexed="8"/>
        <rFont val="GHEA Grapalat"/>
        <family val="3"/>
      </rPr>
      <t xml:space="preserve">ՇԱՐՈՒՆԱԿԱԿԱՆ ԾԱԽՍԵՐ </t>
    </r>
    <r>
      <rPr>
        <sz val="9"/>
        <color indexed="8"/>
        <rFont val="GHEA Grapalat"/>
        <family val="3"/>
      </rPr>
      <t>(տող4211+տող4212+տող4213+տող4214+տող4215+տող4216+տող4217)</t>
    </r>
  </si>
  <si>
    <t xml:space="preserve"> -Սուբսիդիաներ ոչ պետական (ոչ համայնքային) ոչ ֆինանսական կազմակերպություններին</t>
  </si>
  <si>
    <t xml:space="preserve"> - Ընթացիկ դրամաշնորհներ պետական և համայնքների ոչ առևտրային կազմակերպություններին</t>
  </si>
  <si>
    <r>
      <t xml:space="preserve"> </t>
    </r>
    <r>
      <rPr>
        <b/>
        <sz val="9"/>
        <color indexed="8"/>
        <rFont val="GHEA Grapalat"/>
        <family val="3"/>
      </rPr>
      <t>- Ընթացիկ դրամաշնորհներ պետական և համայնքների առևտրային կազմակերպություններին</t>
    </r>
  </si>
  <si>
    <t xml:space="preserve"> -Կապիտալ դրամաշնորհներ պետական և համայնքների առևտրային կազմակերպություններին</t>
  </si>
  <si>
    <t xml:space="preserve"> - Սոցիալական ապահովության բնեղեն նպաստ ներծառայություններ մատուցողներին</t>
  </si>
  <si>
    <r>
      <t xml:space="preserve"> </t>
    </r>
    <r>
      <rPr>
        <b/>
        <sz val="9"/>
        <color indexed="8"/>
        <rFont val="GHEA Grapalat"/>
        <family val="3"/>
      </rPr>
      <t>- Տնային տնտեսություններին դրամով վճարվող սոցիալական ապահովության վճարներ</t>
    </r>
  </si>
  <si>
    <r>
      <t xml:space="preserve">ՄԵՔԵՆԱՆԵՐ ԵՎ ՍԱՐՔԱՎՈՐՈՒՄՆԵՐ </t>
    </r>
    <r>
      <rPr>
        <sz val="9"/>
        <color indexed="8"/>
        <rFont val="GHEA Grapalat"/>
        <family val="3"/>
      </rPr>
      <t>(տող5121+ տող5122+տող5123)</t>
    </r>
  </si>
  <si>
    <r>
      <rPr>
        <b/>
        <sz val="11"/>
        <color indexed="8"/>
        <rFont val="GHEA Grapalat"/>
        <family val="3"/>
      </rPr>
      <t xml:space="preserve">ԸՆԴՀԱՆՈՒՐ ԲՆՈՒՅԹԻ ՀԱՆՐԱՅԻՆ ԾԱՌԱՅՈՒԹՅՈՒՆՆԵՐ </t>
    </r>
    <r>
      <rPr>
        <sz val="8"/>
        <color indexed="8"/>
        <rFont val="GHEA Grapalat"/>
        <family val="3"/>
      </rPr>
      <t>(տող2110+տող2120+տող2130+տող2140+տող2150+տող2160+տող2170+ տող2180)</t>
    </r>
  </si>
  <si>
    <r>
      <t xml:space="preserve">ԱՌՈՂՋԱՊԱՀՈՒԹՅՈՒՆ  </t>
    </r>
    <r>
      <rPr>
        <sz val="8"/>
        <color indexed="8"/>
        <rFont val="GHEA Grapalat"/>
        <family val="3"/>
      </rPr>
      <t>(տող2710+տող2720+տող2730+տող2740+տող2750+ տող2760)</t>
    </r>
  </si>
  <si>
    <t xml:space="preserve"> -Պետական հատվածի տարբեր մակարդակների կողմից միմյանց նկատմամբ կիրառվող տույժեր</t>
  </si>
  <si>
    <t>ՀԱՄԱՅՆՔԻ ԲՅՈՒՋԵԻ ԵԿԱՄՈՒՏՆԵՐԻ ԿԱՏԱՐՄԱՆ ՎԵՐԱԲԵՐՅԱԼ</t>
  </si>
  <si>
    <r>
      <rPr>
        <b/>
        <sz val="10"/>
        <color indexed="8"/>
        <rFont val="GHEA Grapalat"/>
        <family val="3"/>
      </rPr>
      <t>1. ՀԱՐԿԵՐ ԵՎ ՏՈՒՐՔԵՐ</t>
    </r>
    <r>
      <rPr>
        <sz val="10"/>
        <color indexed="8"/>
        <rFont val="GHEA Grapalat"/>
        <family val="3"/>
      </rPr>
      <t xml:space="preserve"> (տող1110+տող1120+տող1130+տող1150+տող1160) այդ թվում`</t>
    </r>
  </si>
  <si>
    <r>
      <rPr>
        <b/>
        <sz val="10"/>
        <color indexed="8"/>
        <rFont val="GHEA Grapalat"/>
        <family val="3"/>
      </rPr>
      <t>ԸՆԴԱՄԵՆԸ ԵԿԱՄՈՒՏՆԵՐ</t>
    </r>
    <r>
      <rPr>
        <sz val="10"/>
        <color indexed="8"/>
        <rFont val="GHEA Grapalat"/>
        <family val="3"/>
      </rPr>
      <t>(տող1100+տող1200+տող1300), այդ թվում`</t>
    </r>
  </si>
  <si>
    <r>
      <rPr>
        <b/>
        <sz val="10"/>
        <color indexed="8"/>
        <rFont val="GHEA Grapalat"/>
        <family val="3"/>
      </rPr>
      <t>1.1 Գույքային հարկեր անշարժ գույքից</t>
    </r>
    <r>
      <rPr>
        <sz val="10"/>
        <color indexed="8"/>
        <rFont val="GHEA Grapalat"/>
        <family val="3"/>
      </rPr>
      <t xml:space="preserve"> (տող1111+ տող1112) այդ թվում`</t>
    </r>
  </si>
  <si>
    <t>Տեղական տուրքեր (տող1132+տող1135+տող1136+տող1137+տող1138+տող1139+տող1140+ տող1141+տող1142+տող1143+տող1144+տող1145+տող1146+տող1147+տող1148+տող1149+տող1150) այդ թվում`</t>
  </si>
  <si>
    <t>ա) Համայնքի տարածքում նոր շենքերի, շինությունների (ներառյալ ոչ հիմնական) շինարարության (տեղադրման) թույլտվության համար (տող1133 +տող1334), որից</t>
  </si>
  <si>
    <t>Օրենքով պետական բյուջե ամրագրվող հարկերից և այլ պարտադիր վճարներից մասհանումներ համայնքների բյուջեներ (տող1172+տող1173+տող1174), որից`</t>
  </si>
  <si>
    <r>
      <rPr>
        <b/>
        <sz val="10"/>
        <color indexed="8"/>
        <rFont val="GHEA Grapalat"/>
        <family val="3"/>
      </rPr>
      <t>2. ՊԱՇՏՈՆԱԿԱՆ ԴՐԱՄԱՇՆՈՐՀՆԵՐ</t>
    </r>
    <r>
      <rPr>
        <sz val="10"/>
        <color indexed="8"/>
        <rFont val="GHEA Grapalat"/>
        <family val="3"/>
      </rPr>
      <t xml:space="preserve"> (տող1210+տող1220+տող1230+տող1240+տող1250+տող1260) այդ թվում`</t>
    </r>
  </si>
  <si>
    <r>
      <t xml:space="preserve">2.5 Ընթացիկ ներքին պաշտոնական դրամաշնորհներ` ստացված կառավարման այլ մակարդակներից </t>
    </r>
    <r>
      <rPr>
        <sz val="10"/>
        <color indexed="8"/>
        <rFont val="GHEA Grapalat"/>
        <family val="3"/>
      </rPr>
      <t>(տող1251+տող1254+տող1257+տող1258), որից`</t>
    </r>
  </si>
  <si>
    <t>բ) Պետական բյուջեից տրամադրվող այլ դոտացիաներ (տող1255+տող1256) այդ թվում`</t>
  </si>
  <si>
    <r>
      <rPr>
        <b/>
        <sz val="10"/>
        <color indexed="8"/>
        <rFont val="GHEA Grapalat"/>
        <family val="3"/>
      </rPr>
      <t xml:space="preserve"> 2.6 Կապիտալ ներքին պաշտոնական դրամաշնորհներ` ստացված կառավարման այլ մակարդակներից</t>
    </r>
    <r>
      <rPr>
        <sz val="10"/>
        <color indexed="8"/>
        <rFont val="GHEA Grapalat"/>
        <family val="3"/>
      </rPr>
      <t xml:space="preserve"> (տող1261+տող1262)</t>
    </r>
  </si>
  <si>
    <r>
      <t xml:space="preserve">3. ԱՅԼ ԵԿԱՄՈՒՏՆԵՐ </t>
    </r>
    <r>
      <rPr>
        <sz val="10"/>
        <color indexed="8"/>
        <rFont val="GHEA Grapalat"/>
        <family val="3"/>
      </rPr>
      <t>(տող1310+տող1320+տող1330+տող1340+տող1350+տող1360+տող1370+ տող1380+տող1390) այդ թվում`</t>
    </r>
  </si>
  <si>
    <r>
      <rPr>
        <b/>
        <sz val="10"/>
        <color indexed="8"/>
        <rFont val="GHEA Grapalat"/>
        <family val="3"/>
      </rPr>
      <t>3.3 Գույքի վարձակալությունից եկամուտներ</t>
    </r>
    <r>
      <rPr>
        <sz val="10"/>
        <color indexed="8"/>
        <rFont val="GHEA Grapalat"/>
        <family val="3"/>
      </rPr>
      <t xml:space="preserve"> (տող1331+տող1332+տող1333+տող1334), այդ թվում`</t>
    </r>
  </si>
  <si>
    <r>
      <rPr>
        <b/>
        <sz val="10"/>
        <color indexed="8"/>
        <rFont val="GHEA Grapalat"/>
        <family val="3"/>
      </rPr>
      <t xml:space="preserve">3.4 Համայնքի բյուջեի եկամուտներ ապրանքների մատակարարումից և ծառայությունների մատուցումից </t>
    </r>
    <r>
      <rPr>
        <sz val="10"/>
        <color indexed="8"/>
        <rFont val="GHEA Grapalat"/>
        <family val="3"/>
      </rPr>
      <t>(տող1341+տող1342+տող1343) այդ թվում`</t>
    </r>
  </si>
  <si>
    <r>
      <rPr>
        <b/>
        <sz val="10"/>
        <color indexed="8"/>
        <rFont val="GHEA Grapalat"/>
        <family val="3"/>
      </rPr>
      <t>3.5 Վարչական գանձումներ</t>
    </r>
    <r>
      <rPr>
        <sz val="10"/>
        <color indexed="8"/>
        <rFont val="GHEA Grapalat"/>
        <family val="3"/>
      </rPr>
      <t xml:space="preserve"> (տող1351+տող1352), այդ թվում`</t>
    </r>
  </si>
  <si>
    <r>
      <rPr>
        <b/>
        <sz val="10"/>
        <color indexed="8"/>
        <rFont val="GHEA Grapalat"/>
        <family val="3"/>
      </rPr>
      <t>3.6 Մուտքեր տույժերից, տուգանքներից</t>
    </r>
    <r>
      <rPr>
        <sz val="10"/>
        <color indexed="8"/>
        <rFont val="GHEA Grapalat"/>
        <family val="3"/>
      </rPr>
      <t xml:space="preserve"> (տող1361+տող1362+տող1363), այդ թվում`</t>
    </r>
  </si>
  <si>
    <r>
      <rPr>
        <b/>
        <sz val="10"/>
        <color indexed="8"/>
        <rFont val="GHEA Grapalat"/>
        <family val="3"/>
      </rPr>
      <t>3.8 Կապիտալ ոչ պաշտոնական դրամաշնորհներ,</t>
    </r>
    <r>
      <rPr>
        <sz val="10"/>
        <color indexed="8"/>
        <rFont val="GHEA Grapalat"/>
        <family val="3"/>
      </rPr>
      <t xml:space="preserve"> (տող1381+տող1382), այդ թվում</t>
    </r>
  </si>
  <si>
    <r>
      <rPr>
        <b/>
        <sz val="10"/>
        <color indexed="8"/>
        <rFont val="GHEA Grapalat"/>
        <family val="3"/>
      </rPr>
      <t>3.7 Ընթացիկ ոչ պաշտոնական դրամաշնորհներ</t>
    </r>
    <r>
      <rPr>
        <sz val="10"/>
        <color indexed="8"/>
        <rFont val="GHEA Grapalat"/>
        <family val="3"/>
      </rPr>
      <t xml:space="preserve"> (տող1371+տող1372) այդ թվում`</t>
    </r>
  </si>
  <si>
    <r>
      <t xml:space="preserve"> </t>
    </r>
    <r>
      <rPr>
        <b/>
        <sz val="10"/>
        <color indexed="8"/>
        <rFont val="GHEA Grapalat"/>
        <family val="3"/>
      </rPr>
      <t>1.5 Այլ հարկային եկամուտներ (տող1171+տող1175 ) այդ թվում`</t>
    </r>
  </si>
  <si>
    <r>
      <rPr>
        <b/>
        <sz val="10"/>
        <color indexed="8"/>
        <rFont val="GHEA Grapalat"/>
        <family val="3"/>
      </rPr>
      <t xml:space="preserve">3.9 Այլ եկամուտներ </t>
    </r>
    <r>
      <rPr>
        <sz val="10"/>
        <color indexed="8"/>
        <rFont val="GHEA Grapalat"/>
        <family val="3"/>
      </rPr>
      <t>(տող 1391+տող1392+տող 1393) այդ թվում`</t>
    </r>
  </si>
  <si>
    <r>
      <rPr>
        <b/>
        <sz val="9"/>
        <color indexed="8"/>
        <rFont val="GHEA Grapalat"/>
        <family val="3"/>
      </rPr>
      <t>ԴՐԱՄՈՎ ՎՃԱՐՎՈՂ ԱՇԽԱՏԱՎԱՐՁԵՐ ԵՎ ՀԱՎԵԼԱՎՃԱՐՆԵՐ</t>
    </r>
    <r>
      <rPr>
        <sz val="9"/>
        <color indexed="8"/>
        <rFont val="GHEA Grapalat"/>
        <family val="3"/>
      </rPr>
      <t xml:space="preserve"> (տող4111+տող4112+տող4114)</t>
    </r>
  </si>
  <si>
    <t>_ բյուջետային փոխատվությունների ստացում (տող8142+տող8143)</t>
  </si>
  <si>
    <t>2.1. Բաժնետոմսեր և կապիտալում այլ մասնակցություն (տող8162+տող8163+տող8164)</t>
  </si>
  <si>
    <t>2.2. Փոխատվություններ (տող8171+տող8172)</t>
  </si>
  <si>
    <t>_առանց վարչական մասի միջոցների տարեսկզբի ազատ մնացորդից ֆոնդային մաս մուտքագրման ենթակա գումարի (տող8198+տող8199)</t>
  </si>
  <si>
    <r>
      <t xml:space="preserve">2.6. Համայնքի բյուջեի հաշվում միջոցների մնացորդները հաշվետու ժամանակահատվածում </t>
    </r>
    <r>
      <rPr>
        <sz val="10"/>
        <color indexed="8"/>
        <rFont val="GHEA Grapalat"/>
        <family val="3"/>
      </rPr>
      <t>(տող8010-տող8110-տող8161-տող8170-տող8190-տող8201-տող8202-տող8310)</t>
    </r>
  </si>
  <si>
    <r>
      <t>1</t>
    </r>
    <r>
      <rPr>
        <b/>
        <sz val="10"/>
        <color indexed="8"/>
        <rFont val="GHEA Grapalat"/>
        <family val="3"/>
      </rPr>
      <t>.3 Ապրանքների օգտագործման կամ գործունեության իրականացման թույլտվության վճարներ,</t>
    </r>
    <r>
      <rPr>
        <sz val="10"/>
        <color indexed="8"/>
        <rFont val="GHEA Grapalat"/>
        <family val="3"/>
      </rPr>
      <t xml:space="preserve"> այդ թվում`</t>
    </r>
  </si>
  <si>
    <r>
      <t xml:space="preserve">             </t>
    </r>
    <r>
      <rPr>
        <b/>
        <sz val="10"/>
        <color indexed="8"/>
        <rFont val="GHEA Grapalat"/>
        <family val="3"/>
      </rPr>
      <t xml:space="preserve"> ԸՆԴԱՄԵՆԸ` </t>
    </r>
    <r>
      <rPr>
        <sz val="10"/>
        <color indexed="8"/>
        <rFont val="GHEA Grapalat"/>
        <family val="3"/>
      </rPr>
      <t>(տող 8100+տող 8300) (տող 7000 հակառակ նշանով)</t>
    </r>
  </si>
  <si>
    <r>
      <t xml:space="preserve"> </t>
    </r>
    <r>
      <rPr>
        <b/>
        <sz val="9"/>
        <color indexed="8"/>
        <rFont val="GHEA Grapalat"/>
        <family val="3"/>
      </rPr>
      <t>-Սուբսիդիաներ ոչ պետական (ոչ համայնքային) ֆինանսական կազմակերպություններին</t>
    </r>
  </si>
  <si>
    <t xml:space="preserve"> -Կապիտալ դրամաշնորհներ միջազգային կազմակերպություններին</t>
  </si>
  <si>
    <t xml:space="preserve"> -Նվիրատվություններ այլ շահույթ չհետապնդող կազմակերպություններին</t>
  </si>
  <si>
    <t xml:space="preserve"> -Սուբսիդիաներ ֆինանսական պետական (համայնքային) կազմակերպություններին</t>
  </si>
  <si>
    <t xml:space="preserve"> -Սուբսիդիաներ ոչ ֆինանսական պետական (համայնքային) կազմակերպություններին</t>
  </si>
  <si>
    <r>
      <t xml:space="preserve">ՍՈՑԻԱԼԱԿԱՆ ՊԱՇՏՊԱՆՈՒԹՅՈՒՆ </t>
    </r>
    <r>
      <rPr>
        <sz val="9"/>
        <color indexed="8"/>
        <rFont val="GHEA Grapalat"/>
        <family val="3"/>
      </rPr>
      <t>(տող3010+տող3020+տող3030+տող3040+տող3050+տող3060+տող3070+ տող3080+տող3090)</t>
    </r>
  </si>
  <si>
    <r>
      <rPr>
        <b/>
        <i/>
        <sz val="10"/>
        <color indexed="8"/>
        <rFont val="GHEA Grapalat"/>
        <family val="3"/>
      </rPr>
      <t>1. ՓՈԽԱՌՈՒ ՄԻՋՈՑՆԵՐ</t>
    </r>
    <r>
      <rPr>
        <i/>
        <sz val="10"/>
        <color indexed="8"/>
        <rFont val="GHEA Grapalat"/>
        <family val="3"/>
      </rPr>
      <t xml:space="preserve"> (տող8111+տող8120)</t>
    </r>
  </si>
  <si>
    <t>ՀԱՇՎԵՏՎՈՒԹՅՈՒՆ</t>
  </si>
  <si>
    <t>ՀԱՄԱՅՆՔԻ ԲՅՈՒՋԵԻ ԿԱՏԱՐԱՐՄԱՆ ՎԵՐԱԲԵՐՅԱԼ</t>
  </si>
  <si>
    <t>2. Փոստային հասցեն 2227 Կոտայքի մարզ, գյուղ Ջրվեժ, Մելքոնյան փողոց 76</t>
  </si>
  <si>
    <t>3. Համայնքի տեղաբաշխման մարզը և համայնքի կոդը ըստ բյուջետային ծախսերի</t>
  </si>
  <si>
    <r>
      <t xml:space="preserve"> տարածքային դասակարգման </t>
    </r>
    <r>
      <rPr>
        <u val="single"/>
        <sz val="11"/>
        <color indexed="8"/>
        <rFont val="GHEA Grapalat"/>
        <family val="3"/>
      </rPr>
      <t>0 7 - 0 5 7</t>
    </r>
  </si>
  <si>
    <r>
      <t xml:space="preserve">4. Համայնքի սպասարկող Գանձապետական ստորաբաժանման անվանումը </t>
    </r>
    <r>
      <rPr>
        <u val="single"/>
        <sz val="11"/>
        <color indexed="8"/>
        <rFont val="GHEA Grapalat"/>
        <family val="3"/>
      </rPr>
      <t>Աբովյանի ՏԳԲ</t>
    </r>
  </si>
  <si>
    <t>5. Համայնքի՝ Գանձապետական ստորաբաժանման հաշվառման համար 900105228019/27</t>
  </si>
  <si>
    <t>6. Ծախսերի ֆինանսավորման աղբյուրի կոդը՝ (համայնքի բյուջե՝ 2)</t>
  </si>
  <si>
    <r>
      <t xml:space="preserve">7. Չափի միավորը՝ </t>
    </r>
    <r>
      <rPr>
        <i/>
        <sz val="11"/>
        <color indexed="8"/>
        <rFont val="GHEA Grapalat"/>
        <family val="3"/>
      </rPr>
      <t>հազար դրամ</t>
    </r>
  </si>
  <si>
    <t xml:space="preserve"> -Կապիտալ դրամաշնորհներ պետական և համայնքների ոչ առևտրային կազմակերպություններին</t>
  </si>
  <si>
    <r>
      <t xml:space="preserve">1. Համայնքի անվանումը </t>
    </r>
    <r>
      <rPr>
        <u val="single"/>
        <sz val="11"/>
        <color indexed="8"/>
        <rFont val="GHEA Grapalat"/>
        <family val="3"/>
      </rPr>
      <t>ՋՐՎԵԺ ՀԱՄԱՅՆՔ</t>
    </r>
  </si>
  <si>
    <t>(01.01.2018 թ. - 31.12.2018 թ. Ժամանակահատվածի համար)</t>
  </si>
  <si>
    <t>(01.01.2018 թ. -31.12.2018թ. ժամանակահատվածի համար)</t>
  </si>
  <si>
    <t>(01.01.2018 թ. - 31.12.2018 թ. ժամանակահատվածի համար)</t>
  </si>
  <si>
    <t>(01.01.2018 թ. -31.12. 2018 թ. ժամանակահատվածի համար)</t>
  </si>
  <si>
    <t>(01.01.2018 թ. -31.12.2018 թ. ժամանակահատվածի համար)</t>
  </si>
  <si>
    <t>(01.01.2018 թ. --31.12.2018 թ. ժամանակահատվածի համար)</t>
  </si>
  <si>
    <t>Համայնքի ղեկավար՝</t>
  </si>
  <si>
    <t>Ֆինանսատնտեսագիտական, եկամուտների հաշվառման և հավաքագրման, ծրագրերի կազմման և համակարգման բաժնի պետ՝</t>
  </si>
  <si>
    <t>Ռ․Պետրոսյան</t>
  </si>
  <si>
    <t>Ա․Մարգարյան</t>
  </si>
  <si>
    <t>—————————</t>
  </si>
  <si>
    <t xml:space="preserve">Հավելված </t>
  </si>
  <si>
    <t>ՀՀ Կոտայքի մարզի Ջրվեժ համայնքի</t>
  </si>
  <si>
    <t>ավագանու 2019 թվականի</t>
  </si>
  <si>
    <t>մարտի 15-ի N 15-Ա որոշման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</si>
</sst>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b/>
      <sz val="11"/>
      <color indexed="8"/>
      <name val="GHEA Grapalat"/>
      <family val="3"/>
    </font>
    <font>
      <sz val="9"/>
      <color indexed="8"/>
      <name val="GHEA Grapalat"/>
      <family val="3"/>
    </font>
    <font>
      <b/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2"/>
      <color indexed="8"/>
      <name val="GHEA Grapalat"/>
      <family val="3"/>
    </font>
    <font>
      <b/>
      <sz val="10"/>
      <name val="Arial"/>
      <family val="2"/>
    </font>
    <font>
      <u val="single"/>
      <sz val="11"/>
      <color indexed="8"/>
      <name val="GHEA Grapalat"/>
      <family val="3"/>
    </font>
    <font>
      <i/>
      <sz val="11"/>
      <color indexed="8"/>
      <name val="GHEA Grapalat"/>
      <family val="3"/>
    </font>
    <font>
      <sz val="10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8"/>
      <name val="GHEA Grapalat"/>
      <family val="3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b/>
      <sz val="9"/>
      <color theme="1"/>
      <name val="GHEA Grapalat"/>
      <family val="3"/>
    </font>
    <font>
      <sz val="10"/>
      <color theme="1"/>
      <name val="Calibri"/>
      <family val="2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i/>
      <sz val="10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2"/>
      <color theme="1"/>
      <name val="GHEA Grapalat"/>
      <family val="3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wrapText="1"/>
    </xf>
    <xf numFmtId="173" fontId="51" fillId="0" borderId="10" xfId="0" applyNumberFormat="1" applyFont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10" xfId="0" applyFont="1" applyBorder="1" applyAlignment="1">
      <alignment/>
    </xf>
    <xf numFmtId="173" fontId="52" fillId="0" borderId="10" xfId="0" applyNumberFormat="1" applyFont="1" applyBorder="1" applyAlignment="1">
      <alignment horizontal="center" vertical="center"/>
    </xf>
    <xf numFmtId="0" fontId="55" fillId="0" borderId="0" xfId="0" applyFont="1" applyAlignment="1">
      <alignment/>
    </xf>
    <xf numFmtId="173" fontId="51" fillId="0" borderId="10" xfId="0" applyNumberFormat="1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1" fillId="0" borderId="0" xfId="0" applyFont="1" applyAlignment="1">
      <alignment wrapText="1"/>
    </xf>
    <xf numFmtId="0" fontId="51" fillId="0" borderId="10" xfId="0" applyNumberFormat="1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173" fontId="53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173" fontId="54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51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/>
    </xf>
    <xf numFmtId="0" fontId="51" fillId="0" borderId="10" xfId="0" applyNumberFormat="1" applyFont="1" applyBorder="1" applyAlignment="1">
      <alignment horizontal="center" vertical="center" wrapText="1"/>
    </xf>
    <xf numFmtId="0" fontId="51" fillId="0" borderId="11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horizontal="center" vertical="center" wrapText="1"/>
    </xf>
    <xf numFmtId="172" fontId="51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172" fontId="51" fillId="0" borderId="10" xfId="0" applyNumberFormat="1" applyFont="1" applyBorder="1" applyAlignment="1">
      <alignment horizontal="center" wrapText="1"/>
    </xf>
    <xf numFmtId="0" fontId="51" fillId="0" borderId="10" xfId="0" applyFont="1" applyBorder="1" applyAlignment="1">
      <alignment horizontal="center" vertical="center" wrapText="1"/>
    </xf>
    <xf numFmtId="173" fontId="51" fillId="0" borderId="10" xfId="0" applyNumberFormat="1" applyFont="1" applyBorder="1" applyAlignment="1">
      <alignment wrapText="1"/>
    </xf>
    <xf numFmtId="173" fontId="51" fillId="0" borderId="10" xfId="0" applyNumberFormat="1" applyFont="1" applyBorder="1" applyAlignment="1">
      <alignment horizontal="center" wrapText="1"/>
    </xf>
    <xf numFmtId="173" fontId="11" fillId="33" borderId="1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3" fontId="0" fillId="0" borderId="0" xfId="0" applyNumberFormat="1" applyAlignment="1">
      <alignment/>
    </xf>
    <xf numFmtId="173" fontId="52" fillId="33" borderId="10" xfId="0" applyNumberFormat="1" applyFont="1" applyFill="1" applyBorder="1" applyAlignment="1">
      <alignment horizontal="center" vertical="center"/>
    </xf>
    <xf numFmtId="173" fontId="51" fillId="0" borderId="10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left"/>
    </xf>
    <xf numFmtId="0" fontId="5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/>
    </xf>
    <xf numFmtId="0" fontId="57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53" fillId="0" borderId="0" xfId="0" applyFont="1" applyFill="1" applyAlignment="1">
      <alignment horizontal="center" vertical="center" wrapText="1"/>
    </xf>
    <xf numFmtId="0" fontId="62" fillId="0" borderId="0" xfId="0" applyFont="1" applyFill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62" fillId="0" borderId="0" xfId="0" applyFont="1" applyAlignment="1">
      <alignment/>
    </xf>
    <xf numFmtId="0" fontId="54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4" fontId="51" fillId="0" borderId="10" xfId="0" applyNumberFormat="1" applyFont="1" applyBorder="1" applyAlignment="1">
      <alignment horizontal="center" vertical="center"/>
    </xf>
    <xf numFmtId="4" fontId="51" fillId="0" borderId="12" xfId="0" applyNumberFormat="1" applyFont="1" applyBorder="1" applyAlignment="1">
      <alignment horizontal="center" vertical="center" wrapText="1"/>
    </xf>
    <xf numFmtId="4" fontId="51" fillId="0" borderId="13" xfId="0" applyNumberFormat="1" applyFont="1" applyBorder="1" applyAlignment="1">
      <alignment horizontal="center" vertical="center" wrapText="1"/>
    </xf>
    <xf numFmtId="4" fontId="51" fillId="0" borderId="11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wrapText="1"/>
    </xf>
    <xf numFmtId="0" fontId="53" fillId="0" borderId="0" xfId="0" applyFont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5"/>
  <sheetViews>
    <sheetView tabSelected="1" zoomScalePageLayoutView="0" workbookViewId="0" topLeftCell="A22">
      <selection activeCell="M16" sqref="M16"/>
    </sheetView>
  </sheetViews>
  <sheetFormatPr defaultColWidth="9.140625" defaultRowHeight="15"/>
  <cols>
    <col min="5" max="5" width="8.421875" style="0" customWidth="1"/>
    <col min="8" max="8" width="35.57421875" style="0" customWidth="1"/>
  </cols>
  <sheetData>
    <row r="3" spans="1:8" s="15" customFormat="1" ht="13.5">
      <c r="A3" s="1"/>
      <c r="B3" s="1"/>
      <c r="C3" s="1"/>
      <c r="D3" s="1"/>
      <c r="E3" s="1"/>
      <c r="F3" s="78" t="s">
        <v>535</v>
      </c>
      <c r="G3" s="78"/>
      <c r="H3" s="78"/>
    </row>
    <row r="4" spans="1:8" s="15" customFormat="1" ht="13.5">
      <c r="A4" s="1"/>
      <c r="B4" s="1"/>
      <c r="C4" s="1"/>
      <c r="D4" s="1"/>
      <c r="E4" s="1"/>
      <c r="F4" s="78" t="s">
        <v>536</v>
      </c>
      <c r="G4" s="78"/>
      <c r="H4" s="78"/>
    </row>
    <row r="5" spans="1:8" s="15" customFormat="1" ht="13.5">
      <c r="A5" s="1"/>
      <c r="B5" s="1"/>
      <c r="C5" s="1"/>
      <c r="D5" s="1"/>
      <c r="E5" s="1"/>
      <c r="F5" s="78" t="s">
        <v>537</v>
      </c>
      <c r="G5" s="78"/>
      <c r="H5" s="78"/>
    </row>
    <row r="6" spans="1:8" s="15" customFormat="1" ht="13.5">
      <c r="A6" s="1"/>
      <c r="B6" s="1"/>
      <c r="C6" s="1"/>
      <c r="D6" s="1"/>
      <c r="E6" s="1"/>
      <c r="F6" s="79" t="s">
        <v>538</v>
      </c>
      <c r="G6" s="79"/>
      <c r="H6" s="79"/>
    </row>
    <row r="12" spans="1:8" ht="16.5">
      <c r="A12" s="17"/>
      <c r="B12" s="17"/>
      <c r="C12" s="17"/>
      <c r="D12" s="17"/>
      <c r="E12" s="17"/>
      <c r="F12" s="17"/>
      <c r="G12" s="17"/>
      <c r="H12" s="17"/>
    </row>
    <row r="13" spans="1:8" ht="16.5">
      <c r="A13" s="17"/>
      <c r="B13" s="17"/>
      <c r="C13" s="17"/>
      <c r="D13" s="17"/>
      <c r="E13" s="17"/>
      <c r="F13" s="17"/>
      <c r="G13" s="17"/>
      <c r="H13" s="17"/>
    </row>
    <row r="14" spans="1:8" ht="16.5">
      <c r="A14" s="17"/>
      <c r="B14" s="17"/>
      <c r="C14" s="17"/>
      <c r="D14" s="17"/>
      <c r="E14" s="17"/>
      <c r="F14" s="17"/>
      <c r="G14" s="17"/>
      <c r="H14" s="17"/>
    </row>
    <row r="15" spans="1:8" ht="16.5">
      <c r="A15" s="17"/>
      <c r="B15" s="17"/>
      <c r="C15" s="17"/>
      <c r="D15" s="17"/>
      <c r="E15" s="17"/>
      <c r="F15" s="17"/>
      <c r="G15" s="17"/>
      <c r="H15" s="17"/>
    </row>
    <row r="16" spans="1:8" ht="18.75" customHeight="1">
      <c r="A16" s="80" t="s">
        <v>513</v>
      </c>
      <c r="B16" s="81"/>
      <c r="C16" s="81"/>
      <c r="D16" s="81"/>
      <c r="E16" s="81"/>
      <c r="F16" s="81"/>
      <c r="G16" s="81"/>
      <c r="H16" s="81"/>
    </row>
    <row r="17" spans="1:8" ht="18.75" customHeight="1">
      <c r="A17" s="80" t="s">
        <v>514</v>
      </c>
      <c r="B17" s="80"/>
      <c r="C17" s="80"/>
      <c r="D17" s="80"/>
      <c r="E17" s="80"/>
      <c r="F17" s="80"/>
      <c r="G17" s="80"/>
      <c r="H17" s="80"/>
    </row>
    <row r="18" spans="1:8" ht="18.75" customHeight="1">
      <c r="A18" s="75" t="s">
        <v>524</v>
      </c>
      <c r="B18" s="76"/>
      <c r="C18" s="76"/>
      <c r="D18" s="76"/>
      <c r="E18" s="76"/>
      <c r="F18" s="76"/>
      <c r="G18" s="76"/>
      <c r="H18" s="76"/>
    </row>
    <row r="19" spans="1:8" ht="16.5">
      <c r="A19" s="17"/>
      <c r="B19" s="17"/>
      <c r="C19" s="17"/>
      <c r="D19" s="17"/>
      <c r="E19" s="17"/>
      <c r="F19" s="17"/>
      <c r="G19" s="17"/>
      <c r="H19" s="17"/>
    </row>
    <row r="20" spans="1:8" ht="16.5">
      <c r="A20" s="17"/>
      <c r="B20" s="17"/>
      <c r="C20" s="17"/>
      <c r="D20" s="17"/>
      <c r="E20" s="17"/>
      <c r="F20" s="17"/>
      <c r="G20" s="17"/>
      <c r="H20" s="17"/>
    </row>
    <row r="21" spans="1:8" ht="16.5" customHeight="1">
      <c r="A21" s="74" t="s">
        <v>523</v>
      </c>
      <c r="B21" s="74"/>
      <c r="C21" s="74"/>
      <c r="D21" s="74"/>
      <c r="E21" s="74"/>
      <c r="F21" s="74"/>
      <c r="G21" s="74"/>
      <c r="H21" s="74"/>
    </row>
    <row r="22" spans="1:8" ht="16.5" customHeight="1">
      <c r="A22" s="77" t="s">
        <v>515</v>
      </c>
      <c r="B22" s="77"/>
      <c r="C22" s="77"/>
      <c r="D22" s="77"/>
      <c r="E22" s="77"/>
      <c r="F22" s="77"/>
      <c r="G22" s="77"/>
      <c r="H22" s="77"/>
    </row>
    <row r="23" spans="1:8" ht="16.5" customHeight="1">
      <c r="A23" s="74" t="s">
        <v>516</v>
      </c>
      <c r="B23" s="74"/>
      <c r="C23" s="74"/>
      <c r="D23" s="74"/>
      <c r="E23" s="74"/>
      <c r="F23" s="74"/>
      <c r="G23" s="74"/>
      <c r="H23" s="74"/>
    </row>
    <row r="24" spans="1:8" ht="16.5" customHeight="1">
      <c r="A24" s="74" t="s">
        <v>517</v>
      </c>
      <c r="B24" s="74"/>
      <c r="C24" s="74"/>
      <c r="D24" s="74"/>
      <c r="E24" s="74"/>
      <c r="F24" s="74"/>
      <c r="G24" s="74"/>
      <c r="H24" s="74"/>
    </row>
    <row r="25" spans="1:8" ht="16.5" customHeight="1">
      <c r="A25" s="74" t="s">
        <v>518</v>
      </c>
      <c r="B25" s="74"/>
      <c r="C25" s="74"/>
      <c r="D25" s="74"/>
      <c r="E25" s="74"/>
      <c r="F25" s="74"/>
      <c r="G25" s="74"/>
      <c r="H25" s="74"/>
    </row>
    <row r="26" spans="1:8" ht="16.5" customHeight="1">
      <c r="A26" s="74" t="s">
        <v>519</v>
      </c>
      <c r="B26" s="74"/>
      <c r="C26" s="74"/>
      <c r="D26" s="74"/>
      <c r="E26" s="74"/>
      <c r="F26" s="74"/>
      <c r="G26" s="74"/>
      <c r="H26" s="74"/>
    </row>
    <row r="27" spans="1:8" ht="16.5" customHeight="1">
      <c r="A27" s="74" t="s">
        <v>520</v>
      </c>
      <c r="B27" s="74"/>
      <c r="C27" s="74"/>
      <c r="D27" s="74"/>
      <c r="E27" s="74"/>
      <c r="F27" s="74"/>
      <c r="G27" s="74"/>
      <c r="H27" s="74"/>
    </row>
    <row r="28" spans="1:8" ht="16.5" customHeight="1">
      <c r="A28" s="74" t="s">
        <v>521</v>
      </c>
      <c r="B28" s="74"/>
      <c r="C28" s="74"/>
      <c r="D28" s="74"/>
      <c r="E28" s="74"/>
      <c r="F28" s="74"/>
      <c r="G28" s="74"/>
      <c r="H28" s="74"/>
    </row>
    <row r="29" spans="1:8" ht="16.5">
      <c r="A29" s="17"/>
      <c r="B29" s="17"/>
      <c r="C29" s="17"/>
      <c r="D29" s="17"/>
      <c r="E29" s="17"/>
      <c r="F29" s="17"/>
      <c r="G29" s="17"/>
      <c r="H29" s="17"/>
    </row>
    <row r="30" spans="1:8" ht="16.5">
      <c r="A30" s="17"/>
      <c r="B30" s="17"/>
      <c r="C30" s="17"/>
      <c r="D30" s="17"/>
      <c r="E30" s="17"/>
      <c r="F30" s="17"/>
      <c r="G30" s="17"/>
      <c r="H30" s="17"/>
    </row>
    <row r="31" spans="1:8" ht="16.5">
      <c r="A31" s="17"/>
      <c r="B31" s="17"/>
      <c r="C31" s="17"/>
      <c r="D31" s="17"/>
      <c r="E31" s="17"/>
      <c r="F31" s="17"/>
      <c r="G31" s="17"/>
      <c r="H31" s="17"/>
    </row>
    <row r="32" spans="1:8" ht="16.5">
      <c r="A32" s="17"/>
      <c r="B32" s="17"/>
      <c r="C32" s="17"/>
      <c r="D32" s="17"/>
      <c r="E32" s="17"/>
      <c r="F32" s="17"/>
      <c r="G32" s="17"/>
      <c r="H32" s="17"/>
    </row>
    <row r="33" spans="1:8" ht="16.5">
      <c r="A33" s="17"/>
      <c r="B33" s="17"/>
      <c r="C33" s="17"/>
      <c r="D33" s="17"/>
      <c r="E33" s="17"/>
      <c r="F33" s="17"/>
      <c r="G33" s="17"/>
      <c r="H33" s="17"/>
    </row>
    <row r="34" spans="1:8" ht="16.5">
      <c r="A34" s="17"/>
      <c r="B34" s="17"/>
      <c r="C34" s="17"/>
      <c r="D34" s="17"/>
      <c r="E34" s="17"/>
      <c r="F34" s="17"/>
      <c r="G34" s="17"/>
      <c r="H34" s="17"/>
    </row>
    <row r="35" spans="1:8" ht="16.5">
      <c r="A35" s="17"/>
      <c r="B35" s="17"/>
      <c r="C35" s="17"/>
      <c r="D35" s="17"/>
      <c r="E35" s="17"/>
      <c r="F35" s="17"/>
      <c r="G35" s="17"/>
      <c r="H35" s="17"/>
    </row>
    <row r="36" spans="1:8" ht="16.5">
      <c r="A36" s="17"/>
      <c r="B36" s="17"/>
      <c r="C36" s="17"/>
      <c r="D36" s="17"/>
      <c r="E36" s="17"/>
      <c r="F36" s="17"/>
      <c r="G36" s="17"/>
      <c r="H36" s="17"/>
    </row>
    <row r="37" spans="1:8" ht="16.5">
      <c r="A37" s="17"/>
      <c r="B37" s="17"/>
      <c r="C37" s="17"/>
      <c r="D37" s="17"/>
      <c r="E37" s="17"/>
      <c r="F37" s="17"/>
      <c r="G37" s="17"/>
      <c r="H37" s="17"/>
    </row>
    <row r="38" spans="1:8" ht="16.5">
      <c r="A38" s="17"/>
      <c r="B38" s="17"/>
      <c r="C38" s="17"/>
      <c r="D38" s="17"/>
      <c r="E38" s="17"/>
      <c r="F38" s="17"/>
      <c r="G38" s="17"/>
      <c r="H38" s="17"/>
    </row>
    <row r="39" spans="1:8" ht="16.5">
      <c r="A39" s="17"/>
      <c r="B39" s="17"/>
      <c r="C39" s="17"/>
      <c r="D39" s="17"/>
      <c r="E39" s="17"/>
      <c r="F39" s="17"/>
      <c r="G39" s="17"/>
      <c r="H39" s="17"/>
    </row>
    <row r="40" spans="1:8" ht="16.5">
      <c r="A40" s="17"/>
      <c r="B40" s="17"/>
      <c r="C40" s="17"/>
      <c r="D40" s="17"/>
      <c r="E40" s="17"/>
      <c r="F40" s="17"/>
      <c r="G40" s="17"/>
      <c r="H40" s="17"/>
    </row>
    <row r="41" spans="1:8" ht="16.5">
      <c r="A41" s="17"/>
      <c r="B41" s="17"/>
      <c r="C41" s="17"/>
      <c r="D41" s="17"/>
      <c r="E41" s="17"/>
      <c r="F41" s="17"/>
      <c r="G41" s="17"/>
      <c r="H41" s="17"/>
    </row>
    <row r="42" spans="1:8" ht="16.5">
      <c r="A42" s="17"/>
      <c r="B42" s="17"/>
      <c r="C42" s="17"/>
      <c r="D42" s="17"/>
      <c r="E42" s="17"/>
      <c r="F42" s="17"/>
      <c r="G42" s="17"/>
      <c r="H42" s="17"/>
    </row>
    <row r="43" spans="1:8" ht="16.5">
      <c r="A43" s="17"/>
      <c r="B43" s="17"/>
      <c r="C43" s="17"/>
      <c r="D43" s="17"/>
      <c r="E43" s="17"/>
      <c r="F43" s="17"/>
      <c r="G43" s="17"/>
      <c r="H43" s="17"/>
    </row>
    <row r="44" spans="1:8" ht="16.5">
      <c r="A44" s="17"/>
      <c r="B44" s="17"/>
      <c r="C44" s="17"/>
      <c r="D44" s="17"/>
      <c r="E44" s="17"/>
      <c r="F44" s="17"/>
      <c r="G44" s="17"/>
      <c r="H44" s="17"/>
    </row>
    <row r="45" spans="1:8" ht="16.5">
      <c r="A45" s="17"/>
      <c r="B45" s="17"/>
      <c r="C45" s="17"/>
      <c r="D45" s="17"/>
      <c r="E45" s="17"/>
      <c r="F45" s="17"/>
      <c r="G45" s="17"/>
      <c r="H45" s="17"/>
    </row>
  </sheetData>
  <sheetProtection/>
  <mergeCells count="15">
    <mergeCell ref="F3:H3"/>
    <mergeCell ref="F4:H4"/>
    <mergeCell ref="F5:H5"/>
    <mergeCell ref="A17:H17"/>
    <mergeCell ref="A16:H16"/>
    <mergeCell ref="F6:H6"/>
    <mergeCell ref="A26:H26"/>
    <mergeCell ref="A27:H27"/>
    <mergeCell ref="A28:H28"/>
    <mergeCell ref="A18:H18"/>
    <mergeCell ref="A21:H21"/>
    <mergeCell ref="A22:H22"/>
    <mergeCell ref="A23:H23"/>
    <mergeCell ref="A24:H24"/>
    <mergeCell ref="A25:H25"/>
  </mergeCells>
  <printOptions/>
  <pageMargins left="0.75" right="0.5" top="0.75" bottom="0.75" header="0.3" footer="0.3"/>
  <pageSetup fitToHeight="0" fitToWidth="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7"/>
  <sheetViews>
    <sheetView zoomScalePageLayoutView="0" workbookViewId="0" topLeftCell="A5">
      <selection activeCell="H83" sqref="H83"/>
    </sheetView>
  </sheetViews>
  <sheetFormatPr defaultColWidth="9.140625" defaultRowHeight="15"/>
  <cols>
    <col min="1" max="1" width="5.8515625" style="24" customWidth="1"/>
    <col min="2" max="2" width="65.57421875" style="23" customWidth="1"/>
    <col min="3" max="3" width="9.00390625" style="24" customWidth="1"/>
    <col min="4" max="4" width="10.7109375" style="24" customWidth="1"/>
    <col min="5" max="5" width="10.140625" style="24" customWidth="1"/>
    <col min="6" max="6" width="9.28125" style="24" bestFit="1" customWidth="1"/>
    <col min="7" max="8" width="10.7109375" style="24" customWidth="1"/>
    <col min="9" max="9" width="9.28125" style="24" customWidth="1"/>
    <col min="10" max="11" width="10.7109375" style="24" customWidth="1"/>
    <col min="12" max="12" width="9.8515625" style="24" customWidth="1"/>
    <col min="13" max="13" width="9.140625" style="18" customWidth="1"/>
  </cols>
  <sheetData>
    <row r="1" spans="1:12" ht="19.5" customHeight="1">
      <c r="A1" s="82" t="s">
        <v>19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9.5" customHeight="1">
      <c r="A2" s="82" t="s">
        <v>478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9.5" customHeight="1">
      <c r="A3" s="84" t="s">
        <v>529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ht="15" customHeight="1"/>
    <row r="5" spans="1:12" ht="18" customHeight="1">
      <c r="A5" s="86" t="s">
        <v>7</v>
      </c>
      <c r="B5" s="87" t="s">
        <v>37</v>
      </c>
      <c r="C5" s="86" t="s">
        <v>38</v>
      </c>
      <c r="D5" s="86" t="s">
        <v>39</v>
      </c>
      <c r="E5" s="86"/>
      <c r="F5" s="86"/>
      <c r="G5" s="86" t="s">
        <v>40</v>
      </c>
      <c r="H5" s="86"/>
      <c r="I5" s="86"/>
      <c r="J5" s="86" t="s">
        <v>41</v>
      </c>
      <c r="K5" s="86"/>
      <c r="L5" s="86"/>
    </row>
    <row r="6" spans="1:12" ht="15">
      <c r="A6" s="86"/>
      <c r="B6" s="88"/>
      <c r="C6" s="86"/>
      <c r="D6" s="86" t="s">
        <v>42</v>
      </c>
      <c r="E6" s="86" t="s">
        <v>27</v>
      </c>
      <c r="F6" s="86"/>
      <c r="G6" s="86" t="s">
        <v>43</v>
      </c>
      <c r="H6" s="86" t="s">
        <v>27</v>
      </c>
      <c r="I6" s="86"/>
      <c r="J6" s="86" t="s">
        <v>44</v>
      </c>
      <c r="K6" s="86" t="s">
        <v>27</v>
      </c>
      <c r="L6" s="86"/>
    </row>
    <row r="7" spans="1:12" ht="28.5" customHeight="1">
      <c r="A7" s="86"/>
      <c r="B7" s="89"/>
      <c r="C7" s="86"/>
      <c r="D7" s="86"/>
      <c r="E7" s="25" t="s">
        <v>88</v>
      </c>
      <c r="F7" s="25" t="s">
        <v>89</v>
      </c>
      <c r="G7" s="86"/>
      <c r="H7" s="25" t="s">
        <v>88</v>
      </c>
      <c r="I7" s="25" t="s">
        <v>89</v>
      </c>
      <c r="J7" s="86"/>
      <c r="K7" s="25" t="s">
        <v>88</v>
      </c>
      <c r="L7" s="25" t="s">
        <v>89</v>
      </c>
    </row>
    <row r="8" spans="1:12" ht="15">
      <c r="A8" s="25"/>
      <c r="B8" s="26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ht="15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</row>
    <row r="10" spans="1:12" ht="28.5" customHeight="1">
      <c r="A10" s="6">
        <v>1000</v>
      </c>
      <c r="B10" s="66" t="s">
        <v>480</v>
      </c>
      <c r="C10" s="25"/>
      <c r="D10" s="28">
        <f>SUM(E10+F10-F10)</f>
        <v>300529</v>
      </c>
      <c r="E10" s="28">
        <f>SUM(E11,E48,E67)</f>
        <v>300529</v>
      </c>
      <c r="F10" s="28">
        <f>SUM(F11,F48,F67,)</f>
        <v>0</v>
      </c>
      <c r="G10" s="28">
        <f>SUM(H10,I10)</f>
        <v>332474.06</v>
      </c>
      <c r="H10" s="28">
        <f>H11+H48+H67</f>
        <v>308361</v>
      </c>
      <c r="I10" s="28">
        <f>I48</f>
        <v>24113.06</v>
      </c>
      <c r="J10" s="28">
        <f aca="true" t="shared" si="0" ref="J10:J21">SUM(K10:L10)</f>
        <v>358182.90499999997</v>
      </c>
      <c r="K10" s="28">
        <f>K11+K48+K67</f>
        <v>334069.845</v>
      </c>
      <c r="L10" s="28">
        <f>L48</f>
        <v>24113.06</v>
      </c>
    </row>
    <row r="11" spans="1:12" ht="30" customHeight="1">
      <c r="A11" s="6">
        <v>1100</v>
      </c>
      <c r="B11" s="65" t="s">
        <v>479</v>
      </c>
      <c r="C11" s="6">
        <v>7100</v>
      </c>
      <c r="D11" s="28">
        <f>D12+D15+D17+D38+D42</f>
        <v>121730.9</v>
      </c>
      <c r="E11" s="28">
        <f>E12+E15+E17+E38+E42</f>
        <v>121730.9</v>
      </c>
      <c r="F11" s="28" t="s">
        <v>45</v>
      </c>
      <c r="G11" s="28">
        <f>SUM(H11:I11)</f>
        <v>121897</v>
      </c>
      <c r="H11" s="28">
        <f>SUM(H12,H15,H17,H38,H42)</f>
        <v>121897</v>
      </c>
      <c r="I11" s="28" t="s">
        <v>45</v>
      </c>
      <c r="J11" s="28">
        <f t="shared" si="0"/>
        <v>128934.569</v>
      </c>
      <c r="K11" s="28">
        <f>SUM(K12,K15,K17,K38,K42)</f>
        <v>128934.569</v>
      </c>
      <c r="L11" s="28" t="s">
        <v>45</v>
      </c>
    </row>
    <row r="12" spans="1:12" ht="24.75" customHeight="1">
      <c r="A12" s="6">
        <v>1110</v>
      </c>
      <c r="B12" s="65" t="s">
        <v>481</v>
      </c>
      <c r="C12" s="6">
        <v>7131</v>
      </c>
      <c r="D12" s="28">
        <f>SUM(D13:D14)</f>
        <v>65419</v>
      </c>
      <c r="E12" s="28">
        <f>SUM(E13:E14)</f>
        <v>65419</v>
      </c>
      <c r="F12" s="28" t="s">
        <v>45</v>
      </c>
      <c r="G12" s="28">
        <f>SUM(G13:G14)</f>
        <v>65419</v>
      </c>
      <c r="H12" s="28">
        <f>SUM(H13:H14)</f>
        <v>65419</v>
      </c>
      <c r="I12" s="28" t="s">
        <v>45</v>
      </c>
      <c r="J12" s="28">
        <f t="shared" si="0"/>
        <v>68381.02100000001</v>
      </c>
      <c r="K12" s="28">
        <f>SUM(K13:K14)</f>
        <v>68381.02100000001</v>
      </c>
      <c r="L12" s="28" t="s">
        <v>45</v>
      </c>
    </row>
    <row r="13" spans="1:12" ht="30" customHeight="1">
      <c r="A13" s="25">
        <v>1111</v>
      </c>
      <c r="B13" s="26" t="s">
        <v>46</v>
      </c>
      <c r="C13" s="25" t="s">
        <v>20</v>
      </c>
      <c r="D13" s="16">
        <f>E13</f>
        <v>54544</v>
      </c>
      <c r="E13" s="16">
        <v>54544</v>
      </c>
      <c r="F13" s="16" t="s">
        <v>45</v>
      </c>
      <c r="G13" s="16">
        <f>H13</f>
        <v>54544</v>
      </c>
      <c r="H13" s="16">
        <v>54544</v>
      </c>
      <c r="I13" s="16" t="s">
        <v>45</v>
      </c>
      <c r="J13" s="16">
        <f t="shared" si="0"/>
        <v>55708.347</v>
      </c>
      <c r="K13" s="16">
        <v>55708.347</v>
      </c>
      <c r="L13" s="16" t="s">
        <v>45</v>
      </c>
    </row>
    <row r="14" spans="1:12" ht="21" customHeight="1">
      <c r="A14" s="25">
        <v>1112</v>
      </c>
      <c r="B14" s="26" t="s">
        <v>0</v>
      </c>
      <c r="C14" s="25" t="s">
        <v>20</v>
      </c>
      <c r="D14" s="16">
        <f>E14</f>
        <v>10875</v>
      </c>
      <c r="E14" s="16">
        <v>10875</v>
      </c>
      <c r="F14" s="16" t="s">
        <v>45</v>
      </c>
      <c r="G14" s="16">
        <f>H14</f>
        <v>10875</v>
      </c>
      <c r="H14" s="16">
        <v>10875</v>
      </c>
      <c r="I14" s="16" t="s">
        <v>45</v>
      </c>
      <c r="J14" s="16">
        <f t="shared" si="0"/>
        <v>12672.674</v>
      </c>
      <c r="K14" s="16">
        <v>12672.674</v>
      </c>
      <c r="L14" s="16" t="s">
        <v>45</v>
      </c>
    </row>
    <row r="15" spans="1:12" ht="18" customHeight="1">
      <c r="A15" s="6">
        <v>1120</v>
      </c>
      <c r="B15" s="26" t="s">
        <v>92</v>
      </c>
      <c r="C15" s="6">
        <v>7136</v>
      </c>
      <c r="D15" s="28">
        <f>D16</f>
        <v>43615</v>
      </c>
      <c r="E15" s="28">
        <f>E16</f>
        <v>43615</v>
      </c>
      <c r="F15" s="28" t="s">
        <v>45</v>
      </c>
      <c r="G15" s="28">
        <f>G16</f>
        <v>43615</v>
      </c>
      <c r="H15" s="28">
        <f>H16</f>
        <v>43615</v>
      </c>
      <c r="I15" s="28" t="s">
        <v>45</v>
      </c>
      <c r="J15" s="28">
        <f t="shared" si="0"/>
        <v>46812.353</v>
      </c>
      <c r="K15" s="28">
        <f>K16</f>
        <v>46812.353</v>
      </c>
      <c r="L15" s="28" t="s">
        <v>45</v>
      </c>
    </row>
    <row r="16" spans="1:12" ht="19.5" customHeight="1">
      <c r="A16" s="25">
        <v>1121</v>
      </c>
      <c r="B16" s="26" t="s">
        <v>47</v>
      </c>
      <c r="C16" s="25"/>
      <c r="D16" s="16">
        <f>E16</f>
        <v>43615</v>
      </c>
      <c r="E16" s="16">
        <v>43615</v>
      </c>
      <c r="F16" s="16" t="s">
        <v>45</v>
      </c>
      <c r="G16" s="16">
        <f>H16</f>
        <v>43615</v>
      </c>
      <c r="H16" s="16">
        <v>43615</v>
      </c>
      <c r="I16" s="16" t="s">
        <v>45</v>
      </c>
      <c r="J16" s="16">
        <f t="shared" si="0"/>
        <v>46812.353</v>
      </c>
      <c r="K16" s="16">
        <v>46812.353</v>
      </c>
      <c r="L16" s="16" t="s">
        <v>45</v>
      </c>
    </row>
    <row r="17" spans="1:12" ht="32.25" customHeight="1">
      <c r="A17" s="6">
        <v>1130</v>
      </c>
      <c r="B17" s="26" t="s">
        <v>504</v>
      </c>
      <c r="C17" s="6">
        <v>7145</v>
      </c>
      <c r="D17" s="28">
        <f>D18</f>
        <v>12696.9</v>
      </c>
      <c r="E17" s="28">
        <f>E18</f>
        <v>12696.9</v>
      </c>
      <c r="F17" s="28" t="s">
        <v>45</v>
      </c>
      <c r="G17" s="28">
        <f>G18</f>
        <v>12863</v>
      </c>
      <c r="H17" s="28">
        <f>H18</f>
        <v>12863</v>
      </c>
      <c r="I17" s="28" t="s">
        <v>45</v>
      </c>
      <c r="J17" s="28">
        <f t="shared" si="0"/>
        <v>13741.194999999998</v>
      </c>
      <c r="K17" s="28">
        <f>K18</f>
        <v>13741.194999999998</v>
      </c>
      <c r="L17" s="28" t="s">
        <v>45</v>
      </c>
    </row>
    <row r="18" spans="1:12" ht="59.25" customHeight="1">
      <c r="A18" s="25">
        <v>1131</v>
      </c>
      <c r="B18" s="26" t="s">
        <v>482</v>
      </c>
      <c r="C18" s="25">
        <v>71452</v>
      </c>
      <c r="D18" s="16">
        <f>D19+D22+D24+D23+D25+D26+D27+D29+D30+D31+D32+D33+D34+D35+D36+D37</f>
        <v>12696.9</v>
      </c>
      <c r="E18" s="16">
        <f>E19+E22+E23+E24+E25+E26+E27+E29+E31+E30+E32+E33+E34+E35+E36+E37</f>
        <v>12696.9</v>
      </c>
      <c r="F18" s="16" t="s">
        <v>45</v>
      </c>
      <c r="G18" s="16">
        <f>G19+G22+G23+G24+G25+G26+G27+G29+G30+G31+G32+G33+G34+G35+G36+G37</f>
        <v>12863</v>
      </c>
      <c r="H18" s="16">
        <f>H19+H22+H23+H24+H25+H26+H27+H29+H30+H31+H32+H33+H34+H35+H36+H37</f>
        <v>12863</v>
      </c>
      <c r="I18" s="16" t="s">
        <v>45</v>
      </c>
      <c r="J18" s="16">
        <f t="shared" si="0"/>
        <v>13741.194999999998</v>
      </c>
      <c r="K18" s="16">
        <f>SUM(K19,K22,K23,K24,K25,K26,K27,K29,K30,K31,K32,K33,K34,K35,K36,K37)</f>
        <v>13741.194999999998</v>
      </c>
      <c r="L18" s="16" t="s">
        <v>45</v>
      </c>
    </row>
    <row r="19" spans="1:12" ht="45" customHeight="1">
      <c r="A19" s="25">
        <v>1132</v>
      </c>
      <c r="B19" s="26" t="s">
        <v>483</v>
      </c>
      <c r="C19" s="25" t="s">
        <v>20</v>
      </c>
      <c r="D19" s="16">
        <f>D20+D21</f>
        <v>460</v>
      </c>
      <c r="E19" s="16">
        <f>SUM(E20:E21)</f>
        <v>460</v>
      </c>
      <c r="F19" s="16" t="s">
        <v>45</v>
      </c>
      <c r="G19" s="16">
        <f>SUM(G20:G21)</f>
        <v>1160</v>
      </c>
      <c r="H19" s="16">
        <f>SUM(H20:H21)</f>
        <v>1160</v>
      </c>
      <c r="I19" s="16" t="s">
        <v>45</v>
      </c>
      <c r="J19" s="16">
        <f t="shared" si="0"/>
        <v>1490</v>
      </c>
      <c r="K19" s="16">
        <f>SUM(K20:K21)</f>
        <v>1490</v>
      </c>
      <c r="L19" s="16" t="s">
        <v>45</v>
      </c>
    </row>
    <row r="20" spans="1:12" ht="16.5" customHeight="1">
      <c r="A20" s="25">
        <v>1133</v>
      </c>
      <c r="B20" s="26" t="s">
        <v>48</v>
      </c>
      <c r="C20" s="25" t="s">
        <v>20</v>
      </c>
      <c r="D20" s="16">
        <f>E20</f>
        <v>460</v>
      </c>
      <c r="E20" s="16">
        <v>460</v>
      </c>
      <c r="F20" s="16" t="s">
        <v>45</v>
      </c>
      <c r="G20" s="16">
        <f>H20</f>
        <v>1160</v>
      </c>
      <c r="H20" s="16">
        <v>1160</v>
      </c>
      <c r="I20" s="16" t="s">
        <v>45</v>
      </c>
      <c r="J20" s="16">
        <f t="shared" si="0"/>
        <v>1490</v>
      </c>
      <c r="K20" s="16">
        <v>1490</v>
      </c>
      <c r="L20" s="16" t="s">
        <v>45</v>
      </c>
    </row>
    <row r="21" spans="1:12" ht="16.5" customHeight="1">
      <c r="A21" s="25">
        <v>1134</v>
      </c>
      <c r="B21" s="26" t="s">
        <v>6</v>
      </c>
      <c r="C21" s="25" t="s">
        <v>20</v>
      </c>
      <c r="D21" s="16">
        <v>0</v>
      </c>
      <c r="E21" s="16">
        <v>0</v>
      </c>
      <c r="F21" s="16" t="s">
        <v>45</v>
      </c>
      <c r="G21" s="16">
        <f>H21</f>
        <v>0</v>
      </c>
      <c r="H21" s="16">
        <v>0</v>
      </c>
      <c r="I21" s="16" t="s">
        <v>45</v>
      </c>
      <c r="J21" s="16">
        <f t="shared" si="0"/>
        <v>0</v>
      </c>
      <c r="K21" s="16">
        <v>0</v>
      </c>
      <c r="L21" s="16" t="s">
        <v>45</v>
      </c>
    </row>
    <row r="22" spans="1:12" ht="78" customHeight="1">
      <c r="A22" s="25">
        <v>1135</v>
      </c>
      <c r="B22" s="19" t="s">
        <v>49</v>
      </c>
      <c r="C22" s="25" t="s">
        <v>20</v>
      </c>
      <c r="D22" s="16">
        <f>E22</f>
        <v>30</v>
      </c>
      <c r="E22" s="16">
        <v>30</v>
      </c>
      <c r="F22" s="16" t="s">
        <v>45</v>
      </c>
      <c r="G22" s="16">
        <f>H22</f>
        <v>30</v>
      </c>
      <c r="H22" s="16">
        <v>30</v>
      </c>
      <c r="I22" s="16" t="s">
        <v>45</v>
      </c>
      <c r="J22" s="16">
        <f aca="true" t="shared" si="1" ref="J22:J85">SUM(K22:L22)</f>
        <v>0</v>
      </c>
      <c r="K22" s="16">
        <v>0</v>
      </c>
      <c r="L22" s="16" t="s">
        <v>45</v>
      </c>
    </row>
    <row r="23" spans="1:12" ht="35.25" customHeight="1">
      <c r="A23" s="25">
        <v>1136</v>
      </c>
      <c r="B23" s="26" t="s">
        <v>50</v>
      </c>
      <c r="C23" s="25" t="s">
        <v>20</v>
      </c>
      <c r="D23" s="16">
        <f>E23</f>
        <v>25</v>
      </c>
      <c r="E23" s="73">
        <v>25</v>
      </c>
      <c r="F23" s="16" t="s">
        <v>45</v>
      </c>
      <c r="G23" s="16">
        <f aca="true" t="shared" si="2" ref="G23:G28">H23</f>
        <v>25</v>
      </c>
      <c r="H23" s="16">
        <v>25</v>
      </c>
      <c r="I23" s="16" t="s">
        <v>45</v>
      </c>
      <c r="J23" s="16">
        <f>K23</f>
        <v>25</v>
      </c>
      <c r="K23" s="16">
        <v>25</v>
      </c>
      <c r="L23" s="16" t="s">
        <v>45</v>
      </c>
    </row>
    <row r="24" spans="1:12" ht="57" customHeight="1">
      <c r="A24" s="25">
        <v>1137</v>
      </c>
      <c r="B24" s="26" t="s">
        <v>51</v>
      </c>
      <c r="C24" s="25" t="s">
        <v>20</v>
      </c>
      <c r="D24" s="16">
        <f>E24</f>
        <v>6902.8</v>
      </c>
      <c r="E24" s="16">
        <v>6902.8</v>
      </c>
      <c r="F24" s="16" t="s">
        <v>45</v>
      </c>
      <c r="G24" s="16">
        <f t="shared" si="2"/>
        <v>6909.7</v>
      </c>
      <c r="H24" s="16">
        <v>6909.7</v>
      </c>
      <c r="I24" s="16" t="s">
        <v>45</v>
      </c>
      <c r="J24" s="16">
        <f t="shared" si="1"/>
        <v>7489.78</v>
      </c>
      <c r="K24" s="16">
        <v>7489.78</v>
      </c>
      <c r="L24" s="16" t="s">
        <v>45</v>
      </c>
    </row>
    <row r="25" spans="1:12" ht="31.5" customHeight="1">
      <c r="A25" s="25">
        <v>1138</v>
      </c>
      <c r="B25" s="26" t="s">
        <v>15</v>
      </c>
      <c r="C25" s="25" t="s">
        <v>20</v>
      </c>
      <c r="D25" s="16">
        <v>0</v>
      </c>
      <c r="E25" s="16">
        <v>0</v>
      </c>
      <c r="F25" s="16" t="s">
        <v>45</v>
      </c>
      <c r="G25" s="16">
        <f t="shared" si="2"/>
        <v>0</v>
      </c>
      <c r="H25" s="16">
        <v>0</v>
      </c>
      <c r="I25" s="16" t="s">
        <v>45</v>
      </c>
      <c r="J25" s="16">
        <f t="shared" si="1"/>
        <v>0</v>
      </c>
      <c r="K25" s="16">
        <v>0</v>
      </c>
      <c r="L25" s="16" t="s">
        <v>45</v>
      </c>
    </row>
    <row r="26" spans="1:12" ht="60" customHeight="1">
      <c r="A26" s="25">
        <v>1139</v>
      </c>
      <c r="B26" s="26" t="s">
        <v>52</v>
      </c>
      <c r="C26" s="25" t="s">
        <v>20</v>
      </c>
      <c r="D26" s="16">
        <f>E26</f>
        <v>400</v>
      </c>
      <c r="E26" s="16">
        <v>400</v>
      </c>
      <c r="F26" s="16" t="s">
        <v>45</v>
      </c>
      <c r="G26" s="16">
        <f t="shared" si="2"/>
        <v>250</v>
      </c>
      <c r="H26" s="16">
        <v>250</v>
      </c>
      <c r="I26" s="16" t="s">
        <v>45</v>
      </c>
      <c r="J26" s="16">
        <f>SUM(K26:L26)</f>
        <v>250</v>
      </c>
      <c r="K26" s="16">
        <v>250</v>
      </c>
      <c r="L26" s="16" t="s">
        <v>45</v>
      </c>
    </row>
    <row r="27" spans="1:12" ht="61.5" customHeight="1">
      <c r="A27" s="25">
        <v>1140</v>
      </c>
      <c r="B27" s="26" t="s">
        <v>53</v>
      </c>
      <c r="C27" s="25" t="s">
        <v>20</v>
      </c>
      <c r="D27" s="16">
        <f>E27</f>
        <v>525</v>
      </c>
      <c r="E27" s="16">
        <v>525</v>
      </c>
      <c r="F27" s="16" t="s">
        <v>45</v>
      </c>
      <c r="G27" s="16">
        <f t="shared" si="2"/>
        <v>300</v>
      </c>
      <c r="H27" s="16">
        <v>300</v>
      </c>
      <c r="I27" s="16" t="s">
        <v>45</v>
      </c>
      <c r="J27" s="16">
        <f>SUM(K27:L27)</f>
        <v>300</v>
      </c>
      <c r="K27" s="16">
        <v>300</v>
      </c>
      <c r="L27" s="16" t="s">
        <v>45</v>
      </c>
    </row>
    <row r="28" spans="1:12" ht="44.25" customHeight="1">
      <c r="A28" s="25">
        <v>1141</v>
      </c>
      <c r="B28" s="26" t="s">
        <v>16</v>
      </c>
      <c r="C28" s="25" t="s">
        <v>20</v>
      </c>
      <c r="D28" s="16">
        <f>E28</f>
        <v>0</v>
      </c>
      <c r="E28" s="16">
        <v>0</v>
      </c>
      <c r="F28" s="16" t="s">
        <v>45</v>
      </c>
      <c r="G28" s="16">
        <f t="shared" si="2"/>
        <v>0</v>
      </c>
      <c r="H28" s="16">
        <v>0</v>
      </c>
      <c r="I28" s="16" t="s">
        <v>45</v>
      </c>
      <c r="J28" s="16">
        <f t="shared" si="1"/>
        <v>0</v>
      </c>
      <c r="K28" s="16">
        <v>0</v>
      </c>
      <c r="L28" s="16" t="s">
        <v>45</v>
      </c>
    </row>
    <row r="29" spans="1:12" ht="28.5" customHeight="1">
      <c r="A29" s="25">
        <v>1142</v>
      </c>
      <c r="B29" s="26" t="s">
        <v>14</v>
      </c>
      <c r="C29" s="25" t="s">
        <v>20</v>
      </c>
      <c r="D29" s="16">
        <f>E29</f>
        <v>394.1</v>
      </c>
      <c r="E29" s="16">
        <v>394.1</v>
      </c>
      <c r="F29" s="16" t="s">
        <v>45</v>
      </c>
      <c r="G29" s="16">
        <f aca="true" t="shared" si="3" ref="G29:G37">H29</f>
        <v>232.3</v>
      </c>
      <c r="H29" s="16">
        <v>232.3</v>
      </c>
      <c r="I29" s="16" t="s">
        <v>45</v>
      </c>
      <c r="J29" s="16">
        <f t="shared" si="1"/>
        <v>232.335</v>
      </c>
      <c r="K29" s="16">
        <v>232.335</v>
      </c>
      <c r="L29" s="16" t="s">
        <v>45</v>
      </c>
    </row>
    <row r="30" spans="1:12" ht="28.5" customHeight="1" hidden="1">
      <c r="A30" s="25">
        <v>1143</v>
      </c>
      <c r="B30" s="26" t="s">
        <v>54</v>
      </c>
      <c r="C30" s="25" t="s">
        <v>20</v>
      </c>
      <c r="D30" s="16">
        <v>0</v>
      </c>
      <c r="E30" s="16">
        <v>0</v>
      </c>
      <c r="F30" s="16" t="s">
        <v>45</v>
      </c>
      <c r="G30" s="16">
        <f t="shared" si="3"/>
        <v>0</v>
      </c>
      <c r="H30" s="16">
        <v>0</v>
      </c>
      <c r="I30" s="16" t="s">
        <v>45</v>
      </c>
      <c r="J30" s="16">
        <f t="shared" si="1"/>
        <v>0</v>
      </c>
      <c r="K30" s="16">
        <v>0</v>
      </c>
      <c r="L30" s="16" t="s">
        <v>45</v>
      </c>
    </row>
    <row r="31" spans="1:12" ht="46.5" customHeight="1" hidden="1">
      <c r="A31" s="25">
        <v>1144</v>
      </c>
      <c r="B31" s="26" t="s">
        <v>8</v>
      </c>
      <c r="C31" s="25" t="s">
        <v>20</v>
      </c>
      <c r="D31" s="16">
        <v>0</v>
      </c>
      <c r="E31" s="16">
        <v>0</v>
      </c>
      <c r="F31" s="16" t="s">
        <v>45</v>
      </c>
      <c r="G31" s="16">
        <f t="shared" si="3"/>
        <v>0</v>
      </c>
      <c r="H31" s="16">
        <v>0</v>
      </c>
      <c r="I31" s="16" t="s">
        <v>45</v>
      </c>
      <c r="J31" s="16">
        <f t="shared" si="1"/>
        <v>0</v>
      </c>
      <c r="K31" s="16">
        <v>0</v>
      </c>
      <c r="L31" s="16" t="s">
        <v>45</v>
      </c>
    </row>
    <row r="32" spans="1:12" ht="30" customHeight="1" hidden="1">
      <c r="A32" s="25">
        <v>1145</v>
      </c>
      <c r="B32" s="26" t="s">
        <v>9</v>
      </c>
      <c r="C32" s="25" t="s">
        <v>20</v>
      </c>
      <c r="D32" s="16">
        <v>0</v>
      </c>
      <c r="E32" s="16">
        <v>0</v>
      </c>
      <c r="F32" s="16" t="s">
        <v>45</v>
      </c>
      <c r="G32" s="16">
        <f t="shared" si="3"/>
        <v>0</v>
      </c>
      <c r="H32" s="16">
        <v>0</v>
      </c>
      <c r="I32" s="16" t="s">
        <v>45</v>
      </c>
      <c r="J32" s="16">
        <f t="shared" si="1"/>
        <v>0</v>
      </c>
      <c r="K32" s="16">
        <v>0</v>
      </c>
      <c r="L32" s="16" t="s">
        <v>45</v>
      </c>
    </row>
    <row r="33" spans="1:12" ht="24" customHeight="1" hidden="1">
      <c r="A33" s="25">
        <v>1146</v>
      </c>
      <c r="B33" s="26" t="s">
        <v>10</v>
      </c>
      <c r="C33" s="25" t="s">
        <v>20</v>
      </c>
      <c r="D33" s="16">
        <v>0</v>
      </c>
      <c r="E33" s="16">
        <v>0</v>
      </c>
      <c r="F33" s="16" t="s">
        <v>45</v>
      </c>
      <c r="G33" s="16">
        <f t="shared" si="3"/>
        <v>0</v>
      </c>
      <c r="H33" s="16">
        <v>0</v>
      </c>
      <c r="I33" s="16" t="s">
        <v>45</v>
      </c>
      <c r="J33" s="16">
        <f t="shared" si="1"/>
        <v>0</v>
      </c>
      <c r="K33" s="16">
        <v>0</v>
      </c>
      <c r="L33" s="16" t="s">
        <v>45</v>
      </c>
    </row>
    <row r="34" spans="1:12" ht="28.5" customHeight="1" hidden="1">
      <c r="A34" s="25">
        <v>1147</v>
      </c>
      <c r="B34" s="26" t="s">
        <v>11</v>
      </c>
      <c r="C34" s="25" t="s">
        <v>20</v>
      </c>
      <c r="D34" s="16">
        <v>0</v>
      </c>
      <c r="E34" s="16">
        <v>0</v>
      </c>
      <c r="F34" s="16" t="s">
        <v>45</v>
      </c>
      <c r="G34" s="16">
        <f t="shared" si="3"/>
        <v>0</v>
      </c>
      <c r="H34" s="16">
        <v>0</v>
      </c>
      <c r="I34" s="16" t="s">
        <v>45</v>
      </c>
      <c r="J34" s="16">
        <f t="shared" si="1"/>
        <v>0</v>
      </c>
      <c r="K34" s="16">
        <v>0</v>
      </c>
      <c r="L34" s="16" t="s">
        <v>45</v>
      </c>
    </row>
    <row r="35" spans="1:12" ht="28.5" customHeight="1">
      <c r="A35" s="25">
        <v>1148</v>
      </c>
      <c r="B35" s="26" t="s">
        <v>12</v>
      </c>
      <c r="C35" s="25" t="s">
        <v>20</v>
      </c>
      <c r="D35" s="16">
        <f>E35</f>
        <v>2960</v>
      </c>
      <c r="E35" s="16">
        <v>2960</v>
      </c>
      <c r="F35" s="16" t="s">
        <v>45</v>
      </c>
      <c r="G35" s="16">
        <f>H35</f>
        <v>2956</v>
      </c>
      <c r="H35" s="16">
        <v>2956</v>
      </c>
      <c r="I35" s="16" t="s">
        <v>45</v>
      </c>
      <c r="J35" s="16">
        <f t="shared" si="1"/>
        <v>2954.08</v>
      </c>
      <c r="K35" s="16">
        <v>2954.08</v>
      </c>
      <c r="L35" s="16" t="s">
        <v>45</v>
      </c>
    </row>
    <row r="36" spans="1:12" ht="31.5" customHeight="1">
      <c r="A36" s="25">
        <v>1149</v>
      </c>
      <c r="B36" s="26" t="s">
        <v>13</v>
      </c>
      <c r="C36" s="25" t="s">
        <v>20</v>
      </c>
      <c r="D36" s="16">
        <v>0</v>
      </c>
      <c r="E36" s="16">
        <v>0</v>
      </c>
      <c r="F36" s="16" t="s">
        <v>45</v>
      </c>
      <c r="G36" s="16">
        <f t="shared" si="3"/>
        <v>0</v>
      </c>
      <c r="H36" s="16">
        <v>0</v>
      </c>
      <c r="I36" s="16" t="s">
        <v>45</v>
      </c>
      <c r="J36" s="16">
        <f t="shared" si="1"/>
        <v>0</v>
      </c>
      <c r="K36" s="16">
        <v>0</v>
      </c>
      <c r="L36" s="16" t="s">
        <v>45</v>
      </c>
    </row>
    <row r="37" spans="1:12" ht="23.25" customHeight="1">
      <c r="A37" s="25">
        <v>1150</v>
      </c>
      <c r="B37" s="26" t="s">
        <v>55</v>
      </c>
      <c r="C37" s="25" t="s">
        <v>20</v>
      </c>
      <c r="D37" s="16">
        <f>E37</f>
        <v>1000</v>
      </c>
      <c r="E37" s="16">
        <v>1000</v>
      </c>
      <c r="F37" s="16" t="s">
        <v>45</v>
      </c>
      <c r="G37" s="16">
        <f t="shared" si="3"/>
        <v>1000</v>
      </c>
      <c r="H37" s="16">
        <v>1000</v>
      </c>
      <c r="I37" s="16" t="s">
        <v>45</v>
      </c>
      <c r="J37" s="16">
        <f t="shared" si="1"/>
        <v>1000</v>
      </c>
      <c r="K37" s="16">
        <v>1000</v>
      </c>
      <c r="L37" s="16" t="s">
        <v>45</v>
      </c>
    </row>
    <row r="38" spans="1:12" ht="28.5" customHeight="1" hidden="1">
      <c r="A38" s="6">
        <v>1160</v>
      </c>
      <c r="B38" s="26" t="s">
        <v>93</v>
      </c>
      <c r="C38" s="6">
        <v>7146</v>
      </c>
      <c r="D38" s="28">
        <f>D39</f>
        <v>0</v>
      </c>
      <c r="E38" s="28">
        <f>E39</f>
        <v>0</v>
      </c>
      <c r="F38" s="28" t="s">
        <v>45</v>
      </c>
      <c r="G38" s="28">
        <f>G39</f>
        <v>0</v>
      </c>
      <c r="H38" s="28">
        <f>H39</f>
        <v>0</v>
      </c>
      <c r="I38" s="28" t="s">
        <v>45</v>
      </c>
      <c r="J38" s="28">
        <f t="shared" si="1"/>
        <v>0</v>
      </c>
      <c r="K38" s="28">
        <f>K39</f>
        <v>0</v>
      </c>
      <c r="L38" s="28" t="s">
        <v>45</v>
      </c>
    </row>
    <row r="39" spans="1:12" ht="28.5" customHeight="1" hidden="1">
      <c r="A39" s="25">
        <v>1161</v>
      </c>
      <c r="B39" s="26" t="s">
        <v>90</v>
      </c>
      <c r="C39" s="25"/>
      <c r="D39" s="16">
        <f>D40+D41</f>
        <v>0</v>
      </c>
      <c r="E39" s="16">
        <f>E40+E41</f>
        <v>0</v>
      </c>
      <c r="F39" s="16" t="s">
        <v>45</v>
      </c>
      <c r="G39" s="16">
        <f>SUM(G40+G41)</f>
        <v>0</v>
      </c>
      <c r="H39" s="16">
        <f>SUM(H40+H41)</f>
        <v>0</v>
      </c>
      <c r="I39" s="16" t="s">
        <v>45</v>
      </c>
      <c r="J39" s="16">
        <f t="shared" si="1"/>
        <v>0</v>
      </c>
      <c r="K39" s="16">
        <f>SUM(K40:K41)</f>
        <v>0</v>
      </c>
      <c r="L39" s="16" t="s">
        <v>45</v>
      </c>
    </row>
    <row r="40" spans="1:12" ht="73.5" customHeight="1" hidden="1">
      <c r="A40" s="25">
        <v>1162</v>
      </c>
      <c r="B40" s="26" t="s">
        <v>56</v>
      </c>
      <c r="C40" s="25" t="s">
        <v>20</v>
      </c>
      <c r="D40" s="16">
        <v>0</v>
      </c>
      <c r="E40" s="16">
        <v>0</v>
      </c>
      <c r="F40" s="16" t="s">
        <v>45</v>
      </c>
      <c r="G40" s="16">
        <f>H40</f>
        <v>0</v>
      </c>
      <c r="H40" s="16">
        <v>0</v>
      </c>
      <c r="I40" s="16" t="s">
        <v>45</v>
      </c>
      <c r="J40" s="16">
        <f t="shared" si="1"/>
        <v>0</v>
      </c>
      <c r="K40" s="16">
        <v>0</v>
      </c>
      <c r="L40" s="16" t="s">
        <v>45</v>
      </c>
    </row>
    <row r="41" spans="1:12" ht="75.75" customHeight="1" hidden="1">
      <c r="A41" s="25">
        <v>1163</v>
      </c>
      <c r="B41" s="19" t="s">
        <v>57</v>
      </c>
      <c r="C41" s="25" t="s">
        <v>20</v>
      </c>
      <c r="D41" s="16">
        <f>E41</f>
        <v>0</v>
      </c>
      <c r="E41" s="16">
        <v>0</v>
      </c>
      <c r="F41" s="16" t="s">
        <v>45</v>
      </c>
      <c r="G41" s="16">
        <f>H41</f>
        <v>0</v>
      </c>
      <c r="H41" s="16">
        <v>0</v>
      </c>
      <c r="I41" s="16" t="s">
        <v>45</v>
      </c>
      <c r="J41" s="16">
        <f t="shared" si="1"/>
        <v>0</v>
      </c>
      <c r="K41" s="16">
        <v>0</v>
      </c>
      <c r="L41" s="16" t="s">
        <v>45</v>
      </c>
    </row>
    <row r="42" spans="1:12" ht="16.5" customHeight="1" hidden="1">
      <c r="A42" s="25">
        <v>1170</v>
      </c>
      <c r="B42" s="26" t="s">
        <v>496</v>
      </c>
      <c r="C42" s="25">
        <v>7161</v>
      </c>
      <c r="D42" s="16">
        <f>D43+D47</f>
        <v>0</v>
      </c>
      <c r="E42" s="16">
        <f>E43+E47</f>
        <v>0</v>
      </c>
      <c r="F42" s="16" t="s">
        <v>45</v>
      </c>
      <c r="G42" s="16">
        <f>SUM(H42:I42)</f>
        <v>0</v>
      </c>
      <c r="H42" s="16">
        <f>SUM(H43,H47)</f>
        <v>0</v>
      </c>
      <c r="I42" s="16" t="s">
        <v>45</v>
      </c>
      <c r="J42" s="16">
        <f t="shared" si="1"/>
        <v>0</v>
      </c>
      <c r="K42" s="16">
        <f>SUM(K43,K47)</f>
        <v>0</v>
      </c>
      <c r="L42" s="16" t="s">
        <v>45</v>
      </c>
    </row>
    <row r="43" spans="1:12" ht="46.5" customHeight="1" hidden="1">
      <c r="A43" s="25">
        <v>1171</v>
      </c>
      <c r="B43" s="26" t="s">
        <v>484</v>
      </c>
      <c r="C43" s="25"/>
      <c r="D43" s="16">
        <f>SUM(D44:D46)</f>
        <v>0</v>
      </c>
      <c r="E43" s="16">
        <f>SUM(E44:E46)</f>
        <v>0</v>
      </c>
      <c r="F43" s="16" t="s">
        <v>45</v>
      </c>
      <c r="G43" s="16">
        <f>G44</f>
        <v>0</v>
      </c>
      <c r="H43" s="16">
        <f>H44+H45+H46</f>
        <v>0</v>
      </c>
      <c r="I43" s="16" t="s">
        <v>45</v>
      </c>
      <c r="J43" s="16">
        <f t="shared" si="1"/>
        <v>0</v>
      </c>
      <c r="K43" s="16">
        <f>SUM(K44:K46)</f>
        <v>0</v>
      </c>
      <c r="L43" s="16" t="s">
        <v>45</v>
      </c>
    </row>
    <row r="44" spans="1:12" ht="16.5" customHeight="1" hidden="1">
      <c r="A44" s="25">
        <v>1172</v>
      </c>
      <c r="B44" s="26" t="s">
        <v>58</v>
      </c>
      <c r="C44" s="25" t="s">
        <v>20</v>
      </c>
      <c r="D44" s="16">
        <f>E44</f>
        <v>0</v>
      </c>
      <c r="E44" s="16">
        <v>0</v>
      </c>
      <c r="F44" s="16" t="s">
        <v>45</v>
      </c>
      <c r="G44" s="16">
        <f>H44</f>
        <v>0</v>
      </c>
      <c r="H44" s="16">
        <v>0</v>
      </c>
      <c r="I44" s="16" t="s">
        <v>45</v>
      </c>
      <c r="J44" s="16">
        <f t="shared" si="1"/>
        <v>0</v>
      </c>
      <c r="K44" s="16">
        <v>0</v>
      </c>
      <c r="L44" s="16" t="s">
        <v>45</v>
      </c>
    </row>
    <row r="45" spans="1:12" ht="16.5" customHeight="1" hidden="1">
      <c r="A45" s="25">
        <v>1173</v>
      </c>
      <c r="B45" s="26" t="s">
        <v>59</v>
      </c>
      <c r="C45" s="25" t="s">
        <v>20</v>
      </c>
      <c r="D45" s="16">
        <f>E45</f>
        <v>0</v>
      </c>
      <c r="E45" s="16">
        <v>0</v>
      </c>
      <c r="F45" s="16" t="s">
        <v>45</v>
      </c>
      <c r="G45" s="16">
        <f>H45</f>
        <v>0</v>
      </c>
      <c r="H45" s="16">
        <v>0</v>
      </c>
      <c r="I45" s="16" t="s">
        <v>45</v>
      </c>
      <c r="J45" s="16">
        <f t="shared" si="1"/>
        <v>0</v>
      </c>
      <c r="K45" s="16">
        <v>0</v>
      </c>
      <c r="L45" s="16" t="s">
        <v>45</v>
      </c>
    </row>
    <row r="46" spans="1:12" ht="45.75" customHeight="1" hidden="1">
      <c r="A46" s="25">
        <v>1174</v>
      </c>
      <c r="B46" s="26" t="s">
        <v>91</v>
      </c>
      <c r="C46" s="25"/>
      <c r="D46" s="16">
        <f>E46</f>
        <v>0</v>
      </c>
      <c r="E46" s="16">
        <v>0</v>
      </c>
      <c r="F46" s="16" t="s">
        <v>45</v>
      </c>
      <c r="G46" s="16">
        <f>H46</f>
        <v>0</v>
      </c>
      <c r="H46" s="16">
        <v>0</v>
      </c>
      <c r="I46" s="16"/>
      <c r="J46" s="16">
        <f t="shared" si="1"/>
        <v>0</v>
      </c>
      <c r="K46" s="16">
        <v>0</v>
      </c>
      <c r="L46" s="16" t="s">
        <v>45</v>
      </c>
    </row>
    <row r="47" spans="1:12" ht="60.75" customHeight="1" hidden="1">
      <c r="A47" s="25">
        <v>1175</v>
      </c>
      <c r="B47" s="26" t="s">
        <v>60</v>
      </c>
      <c r="C47" s="25" t="s">
        <v>20</v>
      </c>
      <c r="D47" s="16">
        <f>E47</f>
        <v>0</v>
      </c>
      <c r="E47" s="16">
        <v>0</v>
      </c>
      <c r="F47" s="16" t="s">
        <v>45</v>
      </c>
      <c r="G47" s="16">
        <f>H47</f>
        <v>0</v>
      </c>
      <c r="H47" s="16">
        <v>0</v>
      </c>
      <c r="I47" s="16" t="s">
        <v>45</v>
      </c>
      <c r="J47" s="16">
        <f t="shared" si="1"/>
        <v>0</v>
      </c>
      <c r="K47" s="16">
        <v>0</v>
      </c>
      <c r="L47" s="16" t="s">
        <v>45</v>
      </c>
    </row>
    <row r="48" spans="1:12" ht="32.25" customHeight="1">
      <c r="A48" s="25">
        <v>1200</v>
      </c>
      <c r="B48" s="65" t="s">
        <v>485</v>
      </c>
      <c r="C48" s="6">
        <v>7300</v>
      </c>
      <c r="D48" s="28">
        <f>E48+F48</f>
        <v>107282.8</v>
      </c>
      <c r="E48" s="28">
        <f>E49+E53+E57</f>
        <v>107282.8</v>
      </c>
      <c r="F48" s="28">
        <f>F51+F55+F64</f>
        <v>0</v>
      </c>
      <c r="G48" s="28">
        <f>SUM(H48:I48)</f>
        <v>131395.86000000002</v>
      </c>
      <c r="H48" s="28">
        <f>SUM(H49,H51,H53,H55,H57)</f>
        <v>107282.8</v>
      </c>
      <c r="I48" s="28">
        <f>SUM(I49,I51,I53,I55,I57,I64)</f>
        <v>24113.06</v>
      </c>
      <c r="J48" s="28">
        <f t="shared" si="1"/>
        <v>131395.86000000002</v>
      </c>
      <c r="K48" s="28">
        <f>SUM(K49,K51,K53,K55,K57)</f>
        <v>107282.8</v>
      </c>
      <c r="L48" s="28">
        <f>SUM(L49,L51,L53,L55,L57,L64)</f>
        <v>24113.06</v>
      </c>
    </row>
    <row r="49" spans="1:12" ht="34.5" customHeight="1">
      <c r="A49" s="25">
        <v>1210</v>
      </c>
      <c r="B49" s="27" t="s">
        <v>61</v>
      </c>
      <c r="C49" s="6">
        <v>7311</v>
      </c>
      <c r="D49" s="28">
        <f>D50</f>
        <v>0</v>
      </c>
      <c r="E49" s="28">
        <f>E50</f>
        <v>0</v>
      </c>
      <c r="F49" s="28" t="s">
        <v>45</v>
      </c>
      <c r="G49" s="28">
        <f aca="true" t="shared" si="4" ref="G49:G97">SUM(H49:I49)</f>
        <v>0</v>
      </c>
      <c r="H49" s="28">
        <f>H50</f>
        <v>0</v>
      </c>
      <c r="I49" s="28" t="s">
        <v>45</v>
      </c>
      <c r="J49" s="28">
        <f t="shared" si="1"/>
        <v>0</v>
      </c>
      <c r="K49" s="28">
        <f>SUM(K50)</f>
        <v>0</v>
      </c>
      <c r="L49" s="28" t="s">
        <v>45</v>
      </c>
    </row>
    <row r="50" spans="1:12" ht="56.25" customHeight="1">
      <c r="A50" s="25">
        <v>1211</v>
      </c>
      <c r="B50" s="26" t="s">
        <v>62</v>
      </c>
      <c r="C50" s="25" t="s">
        <v>20</v>
      </c>
      <c r="D50" s="16">
        <f>E50</f>
        <v>0</v>
      </c>
      <c r="E50" s="16">
        <v>0</v>
      </c>
      <c r="F50" s="16" t="s">
        <v>45</v>
      </c>
      <c r="G50" s="16">
        <f t="shared" si="4"/>
        <v>0</v>
      </c>
      <c r="H50" s="16">
        <v>0</v>
      </c>
      <c r="I50" s="16" t="s">
        <v>45</v>
      </c>
      <c r="J50" s="16">
        <f t="shared" si="1"/>
        <v>0</v>
      </c>
      <c r="K50" s="16">
        <v>0</v>
      </c>
      <c r="L50" s="16" t="s">
        <v>45</v>
      </c>
    </row>
    <row r="51" spans="1:12" ht="30" customHeight="1">
      <c r="A51" s="6">
        <v>1220</v>
      </c>
      <c r="B51" s="27" t="s">
        <v>63</v>
      </c>
      <c r="C51" s="6">
        <v>7312</v>
      </c>
      <c r="D51" s="28">
        <f>F51</f>
        <v>0</v>
      </c>
      <c r="E51" s="28" t="s">
        <v>45</v>
      </c>
      <c r="F51" s="28">
        <f>F52</f>
        <v>0</v>
      </c>
      <c r="G51" s="28">
        <f t="shared" si="4"/>
        <v>0</v>
      </c>
      <c r="H51" s="28" t="s">
        <v>45</v>
      </c>
      <c r="I51" s="28">
        <f>I52</f>
        <v>0</v>
      </c>
      <c r="J51" s="28">
        <f t="shared" si="1"/>
        <v>0</v>
      </c>
      <c r="K51" s="28" t="s">
        <v>45</v>
      </c>
      <c r="L51" s="28" t="s">
        <v>45</v>
      </c>
    </row>
    <row r="52" spans="1:12" ht="54" customHeight="1">
      <c r="A52" s="25">
        <v>1221</v>
      </c>
      <c r="B52" s="26" t="s">
        <v>64</v>
      </c>
      <c r="C52" s="25" t="s">
        <v>20</v>
      </c>
      <c r="D52" s="16">
        <f>F52</f>
        <v>0</v>
      </c>
      <c r="E52" s="16" t="s">
        <v>45</v>
      </c>
      <c r="F52" s="16">
        <v>0</v>
      </c>
      <c r="G52" s="16">
        <f t="shared" si="4"/>
        <v>0</v>
      </c>
      <c r="H52" s="16" t="s">
        <v>45</v>
      </c>
      <c r="I52" s="16">
        <v>0</v>
      </c>
      <c r="J52" s="16">
        <f t="shared" si="1"/>
        <v>0</v>
      </c>
      <c r="K52" s="16" t="s">
        <v>45</v>
      </c>
      <c r="L52" s="16" t="s">
        <v>45</v>
      </c>
    </row>
    <row r="53" spans="1:12" ht="33.75" customHeight="1">
      <c r="A53" s="6">
        <v>1230</v>
      </c>
      <c r="B53" s="27" t="s">
        <v>94</v>
      </c>
      <c r="C53" s="6">
        <v>7321</v>
      </c>
      <c r="D53" s="28">
        <f>D54</f>
        <v>0</v>
      </c>
      <c r="E53" s="28">
        <f>E54</f>
        <v>0</v>
      </c>
      <c r="F53" s="28" t="s">
        <v>45</v>
      </c>
      <c r="G53" s="28">
        <f t="shared" si="4"/>
        <v>0</v>
      </c>
      <c r="H53" s="28">
        <f>H54</f>
        <v>0</v>
      </c>
      <c r="I53" s="28" t="s">
        <v>45</v>
      </c>
      <c r="J53" s="28">
        <f t="shared" si="1"/>
        <v>0</v>
      </c>
      <c r="K53" s="28">
        <f>SUM(K54)</f>
        <v>0</v>
      </c>
      <c r="L53" s="28" t="s">
        <v>45</v>
      </c>
    </row>
    <row r="54" spans="1:12" ht="45.75" customHeight="1">
      <c r="A54" s="25">
        <v>1231</v>
      </c>
      <c r="B54" s="26" t="s">
        <v>65</v>
      </c>
      <c r="C54" s="25" t="s">
        <v>20</v>
      </c>
      <c r="D54" s="16">
        <f>E54</f>
        <v>0</v>
      </c>
      <c r="E54" s="16">
        <v>0</v>
      </c>
      <c r="F54" s="16" t="s">
        <v>45</v>
      </c>
      <c r="G54" s="16">
        <f t="shared" si="4"/>
        <v>0</v>
      </c>
      <c r="H54" s="16">
        <v>0</v>
      </c>
      <c r="I54" s="16" t="s">
        <v>45</v>
      </c>
      <c r="J54" s="16">
        <f t="shared" si="1"/>
        <v>0</v>
      </c>
      <c r="K54" s="16">
        <v>0</v>
      </c>
      <c r="L54" s="16" t="s">
        <v>45</v>
      </c>
    </row>
    <row r="55" spans="1:12" ht="31.5" customHeight="1">
      <c r="A55" s="6">
        <v>1240</v>
      </c>
      <c r="B55" s="27" t="s">
        <v>95</v>
      </c>
      <c r="C55" s="6">
        <v>7322</v>
      </c>
      <c r="D55" s="28">
        <f>D56</f>
        <v>0</v>
      </c>
      <c r="E55" s="28" t="s">
        <v>45</v>
      </c>
      <c r="F55" s="28">
        <f>F56</f>
        <v>0</v>
      </c>
      <c r="G55" s="28">
        <f t="shared" si="4"/>
        <v>7413.06</v>
      </c>
      <c r="H55" s="28" t="s">
        <v>45</v>
      </c>
      <c r="I55" s="28">
        <f>I56</f>
        <v>7413.06</v>
      </c>
      <c r="J55" s="28">
        <f t="shared" si="1"/>
        <v>7413.06</v>
      </c>
      <c r="K55" s="28" t="str">
        <f>K56</f>
        <v>X</v>
      </c>
      <c r="L55" s="28">
        <f>L56</f>
        <v>7413.06</v>
      </c>
    </row>
    <row r="56" spans="1:12" ht="46.5" customHeight="1">
      <c r="A56" s="25">
        <v>1241</v>
      </c>
      <c r="B56" s="26" t="s">
        <v>66</v>
      </c>
      <c r="C56" s="25" t="s">
        <v>20</v>
      </c>
      <c r="D56" s="16">
        <f>F56</f>
        <v>0</v>
      </c>
      <c r="E56" s="16" t="s">
        <v>45</v>
      </c>
      <c r="F56" s="16">
        <v>0</v>
      </c>
      <c r="G56" s="16">
        <f t="shared" si="4"/>
        <v>7413.06</v>
      </c>
      <c r="H56" s="16" t="s">
        <v>45</v>
      </c>
      <c r="I56" s="16">
        <v>7413.06</v>
      </c>
      <c r="J56" s="16">
        <f t="shared" si="1"/>
        <v>7413.06</v>
      </c>
      <c r="K56" s="16" t="s">
        <v>45</v>
      </c>
      <c r="L56" s="16">
        <v>7413.06</v>
      </c>
    </row>
    <row r="57" spans="1:12" ht="44.25" customHeight="1">
      <c r="A57" s="25">
        <v>1250</v>
      </c>
      <c r="B57" s="27" t="s">
        <v>486</v>
      </c>
      <c r="C57" s="6">
        <v>7331</v>
      </c>
      <c r="D57" s="28">
        <f>D58</f>
        <v>107282.8</v>
      </c>
      <c r="E57" s="28">
        <f>E58+E59+E62+E63</f>
        <v>107282.8</v>
      </c>
      <c r="F57" s="28" t="s">
        <v>45</v>
      </c>
      <c r="G57" s="28">
        <f t="shared" si="4"/>
        <v>107282.8</v>
      </c>
      <c r="H57" s="28">
        <f>H58+H59+H62+H63</f>
        <v>107282.8</v>
      </c>
      <c r="I57" s="28" t="s">
        <v>45</v>
      </c>
      <c r="J57" s="28">
        <f t="shared" si="1"/>
        <v>107282.8</v>
      </c>
      <c r="K57" s="28">
        <f>SUM(K58,K59,,K63,K62)</f>
        <v>107282.8</v>
      </c>
      <c r="L57" s="28" t="s">
        <v>45</v>
      </c>
    </row>
    <row r="58" spans="1:12" ht="29.25" customHeight="1">
      <c r="A58" s="25">
        <v>1251</v>
      </c>
      <c r="B58" s="26" t="s">
        <v>67</v>
      </c>
      <c r="C58" s="25" t="s">
        <v>20</v>
      </c>
      <c r="D58" s="16">
        <f>E58</f>
        <v>107282.8</v>
      </c>
      <c r="E58" s="16">
        <v>107282.8</v>
      </c>
      <c r="F58" s="16" t="s">
        <v>45</v>
      </c>
      <c r="G58" s="16">
        <f t="shared" si="4"/>
        <v>107282.8</v>
      </c>
      <c r="H58" s="16">
        <v>107282.8</v>
      </c>
      <c r="I58" s="16" t="s">
        <v>45</v>
      </c>
      <c r="J58" s="16">
        <f t="shared" si="1"/>
        <v>107282.8</v>
      </c>
      <c r="K58" s="16">
        <v>107282.8</v>
      </c>
      <c r="L58" s="16" t="s">
        <v>45</v>
      </c>
    </row>
    <row r="59" spans="1:12" ht="27" hidden="1">
      <c r="A59" s="25">
        <v>1254</v>
      </c>
      <c r="B59" s="26" t="s">
        <v>487</v>
      </c>
      <c r="C59" s="25" t="s">
        <v>20</v>
      </c>
      <c r="D59" s="16">
        <f>SUM(D60:D61)</f>
        <v>0</v>
      </c>
      <c r="E59" s="16">
        <f>SUM(E60:E61)</f>
        <v>0</v>
      </c>
      <c r="F59" s="16" t="s">
        <v>45</v>
      </c>
      <c r="G59" s="16">
        <f t="shared" si="4"/>
        <v>0</v>
      </c>
      <c r="H59" s="16">
        <f>H60+H61</f>
        <v>0</v>
      </c>
      <c r="I59" s="16" t="s">
        <v>45</v>
      </c>
      <c r="J59" s="16">
        <f t="shared" si="1"/>
        <v>0</v>
      </c>
      <c r="K59" s="16">
        <f>K60+K61</f>
        <v>0</v>
      </c>
      <c r="L59" s="16" t="s">
        <v>45</v>
      </c>
    </row>
    <row r="60" spans="1:12" ht="45" customHeight="1" hidden="1">
      <c r="A60" s="25">
        <v>1255</v>
      </c>
      <c r="B60" s="26" t="s">
        <v>17</v>
      </c>
      <c r="C60" s="25" t="s">
        <v>20</v>
      </c>
      <c r="D60" s="16">
        <f>E60</f>
        <v>0</v>
      </c>
      <c r="E60" s="16">
        <v>0</v>
      </c>
      <c r="F60" s="16" t="s">
        <v>45</v>
      </c>
      <c r="G60" s="16">
        <f t="shared" si="4"/>
        <v>0</v>
      </c>
      <c r="H60" s="16">
        <v>0</v>
      </c>
      <c r="I60" s="16" t="s">
        <v>45</v>
      </c>
      <c r="J60" s="16">
        <f t="shared" si="1"/>
        <v>0</v>
      </c>
      <c r="K60" s="16">
        <v>0</v>
      </c>
      <c r="L60" s="16" t="s">
        <v>45</v>
      </c>
    </row>
    <row r="61" spans="1:12" ht="30" customHeight="1" hidden="1">
      <c r="A61" s="25">
        <v>1256</v>
      </c>
      <c r="B61" s="26" t="s">
        <v>68</v>
      </c>
      <c r="C61" s="25" t="s">
        <v>20</v>
      </c>
      <c r="D61" s="16">
        <f>E61</f>
        <v>0</v>
      </c>
      <c r="E61" s="16">
        <v>0</v>
      </c>
      <c r="F61" s="16" t="s">
        <v>45</v>
      </c>
      <c r="G61" s="16">
        <f>SUM(H61:I61)</f>
        <v>0</v>
      </c>
      <c r="H61" s="16">
        <v>0</v>
      </c>
      <c r="I61" s="16" t="s">
        <v>45</v>
      </c>
      <c r="J61" s="16">
        <f>SUM(K61:L61)</f>
        <v>0</v>
      </c>
      <c r="K61" s="16">
        <v>0</v>
      </c>
      <c r="L61" s="16" t="s">
        <v>45</v>
      </c>
    </row>
    <row r="62" spans="1:12" ht="30" customHeight="1" hidden="1">
      <c r="A62" s="25">
        <v>1257</v>
      </c>
      <c r="B62" s="26" t="s">
        <v>69</v>
      </c>
      <c r="C62" s="25" t="s">
        <v>20</v>
      </c>
      <c r="D62" s="16">
        <f>E62</f>
        <v>0</v>
      </c>
      <c r="E62" s="16">
        <v>0</v>
      </c>
      <c r="F62" s="16" t="s">
        <v>45</v>
      </c>
      <c r="G62" s="16">
        <f t="shared" si="4"/>
        <v>0</v>
      </c>
      <c r="H62" s="16">
        <v>0</v>
      </c>
      <c r="I62" s="16" t="s">
        <v>45</v>
      </c>
      <c r="J62" s="16">
        <f t="shared" si="1"/>
        <v>0</v>
      </c>
      <c r="K62" s="16">
        <v>0</v>
      </c>
      <c r="L62" s="16" t="s">
        <v>45</v>
      </c>
    </row>
    <row r="63" spans="1:12" ht="30" customHeight="1" hidden="1">
      <c r="A63" s="25">
        <v>1258</v>
      </c>
      <c r="B63" s="26" t="s">
        <v>18</v>
      </c>
      <c r="C63" s="25" t="s">
        <v>20</v>
      </c>
      <c r="D63" s="16">
        <f>E63</f>
        <v>0</v>
      </c>
      <c r="E63" s="16">
        <v>0</v>
      </c>
      <c r="F63" s="16" t="s">
        <v>45</v>
      </c>
      <c r="G63" s="16">
        <f t="shared" si="4"/>
        <v>0</v>
      </c>
      <c r="H63" s="16">
        <v>0</v>
      </c>
      <c r="I63" s="16" t="s">
        <v>45</v>
      </c>
      <c r="J63" s="16">
        <f t="shared" si="1"/>
        <v>0</v>
      </c>
      <c r="K63" s="16">
        <v>0</v>
      </c>
      <c r="L63" s="16" t="s">
        <v>45</v>
      </c>
    </row>
    <row r="64" spans="1:12" ht="30" customHeight="1">
      <c r="A64" s="25">
        <v>1260</v>
      </c>
      <c r="B64" s="65" t="s">
        <v>488</v>
      </c>
      <c r="C64" s="6">
        <v>7332</v>
      </c>
      <c r="D64" s="28">
        <f>F64</f>
        <v>0</v>
      </c>
      <c r="E64" s="28" t="s">
        <v>45</v>
      </c>
      <c r="F64" s="28">
        <f>SUM(F65:F66)</f>
        <v>0</v>
      </c>
      <c r="G64" s="28">
        <f t="shared" si="4"/>
        <v>16700</v>
      </c>
      <c r="H64" s="28" t="s">
        <v>45</v>
      </c>
      <c r="I64" s="28">
        <f>SUM(I65:I66)</f>
        <v>16700</v>
      </c>
      <c r="J64" s="28">
        <f t="shared" si="1"/>
        <v>16700</v>
      </c>
      <c r="K64" s="28" t="s">
        <v>45</v>
      </c>
      <c r="L64" s="28">
        <f>SUM(L65:L66)</f>
        <v>16700</v>
      </c>
    </row>
    <row r="65" spans="1:12" ht="30" customHeight="1">
      <c r="A65" s="25">
        <v>1261</v>
      </c>
      <c r="B65" s="26" t="s">
        <v>70</v>
      </c>
      <c r="C65" s="25" t="s">
        <v>20</v>
      </c>
      <c r="D65" s="16">
        <f>F65</f>
        <v>0</v>
      </c>
      <c r="E65" s="16" t="s">
        <v>45</v>
      </c>
      <c r="F65" s="16">
        <v>0</v>
      </c>
      <c r="G65" s="16">
        <f t="shared" si="4"/>
        <v>16700</v>
      </c>
      <c r="H65" s="16" t="s">
        <v>45</v>
      </c>
      <c r="I65" s="16">
        <v>16700</v>
      </c>
      <c r="J65" s="16">
        <f t="shared" si="1"/>
        <v>16700</v>
      </c>
      <c r="K65" s="16" t="s">
        <v>45</v>
      </c>
      <c r="L65" s="16">
        <v>16700</v>
      </c>
    </row>
    <row r="66" spans="1:12" ht="30" customHeight="1" hidden="1">
      <c r="A66" s="25">
        <v>1262</v>
      </c>
      <c r="B66" s="26" t="s">
        <v>71</v>
      </c>
      <c r="C66" s="25" t="s">
        <v>20</v>
      </c>
      <c r="D66" s="16">
        <f>F66</f>
        <v>0</v>
      </c>
      <c r="E66" s="16" t="s">
        <v>45</v>
      </c>
      <c r="F66" s="16">
        <v>0</v>
      </c>
      <c r="G66" s="16">
        <f t="shared" si="4"/>
        <v>0</v>
      </c>
      <c r="H66" s="16" t="s">
        <v>45</v>
      </c>
      <c r="I66" s="16">
        <v>0</v>
      </c>
      <c r="J66" s="16">
        <f t="shared" si="1"/>
        <v>0</v>
      </c>
      <c r="K66" s="16" t="s">
        <v>45</v>
      </c>
      <c r="L66" s="16">
        <v>0</v>
      </c>
    </row>
    <row r="67" spans="1:12" ht="41.25">
      <c r="A67" s="25">
        <v>1300</v>
      </c>
      <c r="B67" s="27" t="s">
        <v>489</v>
      </c>
      <c r="C67" s="6">
        <v>7400</v>
      </c>
      <c r="D67" s="28">
        <f>SUM(E67)</f>
        <v>71515.3</v>
      </c>
      <c r="E67" s="28">
        <f>SUM(E68,E70,E72,E77,E81,E84,E91,E88,E94,)</f>
        <v>71515.3</v>
      </c>
      <c r="F67" s="28">
        <f>SUM(F68,F70,F72,F77,F81,F94)</f>
        <v>0</v>
      </c>
      <c r="G67" s="28">
        <f>SUM(H67)</f>
        <v>79181.20000000001</v>
      </c>
      <c r="H67" s="28">
        <f>SUM(H68,H70,H72,H77,H81,H84,H88,H91,H94,)</f>
        <v>79181.20000000001</v>
      </c>
      <c r="I67" s="28">
        <f>SUM(I68,I70,I72,I77,I81,I84,I88,I91,I94)</f>
        <v>0</v>
      </c>
      <c r="J67" s="28">
        <f t="shared" si="1"/>
        <v>97852.476</v>
      </c>
      <c r="K67" s="28">
        <f>SUM(K68,K70,K72,K77,K81,K84,K88,K94)</f>
        <v>97852.476</v>
      </c>
      <c r="L67" s="28">
        <f>SUM(L68,L70,L72,L77,L81,L84,L88,L91,L94)</f>
        <v>0</v>
      </c>
    </row>
    <row r="68" spans="1:12" ht="16.5" customHeight="1" hidden="1">
      <c r="A68" s="25">
        <v>1310</v>
      </c>
      <c r="B68" s="26" t="s">
        <v>96</v>
      </c>
      <c r="C68" s="25">
        <v>7411</v>
      </c>
      <c r="D68" s="28">
        <f>D69</f>
        <v>0</v>
      </c>
      <c r="E68" s="28" t="s">
        <v>45</v>
      </c>
      <c r="F68" s="28">
        <f>F69</f>
        <v>0</v>
      </c>
      <c r="G68" s="28">
        <f t="shared" si="4"/>
        <v>0</v>
      </c>
      <c r="H68" s="28" t="s">
        <v>45</v>
      </c>
      <c r="I68" s="28">
        <v>0</v>
      </c>
      <c r="J68" s="28">
        <f t="shared" si="1"/>
        <v>0</v>
      </c>
      <c r="K68" s="28"/>
      <c r="L68" s="28">
        <f>SUM(L69)</f>
        <v>0</v>
      </c>
    </row>
    <row r="69" spans="1:12" ht="40.5" hidden="1">
      <c r="A69" s="25">
        <v>1311</v>
      </c>
      <c r="B69" s="26" t="s">
        <v>72</v>
      </c>
      <c r="C69" s="25" t="s">
        <v>20</v>
      </c>
      <c r="D69" s="16">
        <f>F69</f>
        <v>0</v>
      </c>
      <c r="E69" s="16" t="s">
        <v>45</v>
      </c>
      <c r="F69" s="16">
        <v>0</v>
      </c>
      <c r="G69" s="16">
        <f t="shared" si="4"/>
        <v>0</v>
      </c>
      <c r="H69" s="16" t="s">
        <v>45</v>
      </c>
      <c r="I69" s="16">
        <v>0</v>
      </c>
      <c r="J69" s="16">
        <f t="shared" si="1"/>
        <v>0</v>
      </c>
      <c r="K69" s="16" t="s">
        <v>45</v>
      </c>
      <c r="L69" s="16">
        <v>0</v>
      </c>
    </row>
    <row r="70" spans="1:12" ht="16.5" customHeight="1" hidden="1">
      <c r="A70" s="25">
        <v>1320</v>
      </c>
      <c r="B70" s="26" t="s">
        <v>97</v>
      </c>
      <c r="C70" s="6">
        <v>7412</v>
      </c>
      <c r="D70" s="28">
        <f>D71</f>
        <v>0</v>
      </c>
      <c r="E70" s="28">
        <f>E71</f>
        <v>0</v>
      </c>
      <c r="F70" s="28" t="s">
        <v>45</v>
      </c>
      <c r="G70" s="28">
        <f t="shared" si="4"/>
        <v>0</v>
      </c>
      <c r="H70" s="28">
        <f>H71</f>
        <v>0</v>
      </c>
      <c r="I70" s="28" t="s">
        <v>45</v>
      </c>
      <c r="J70" s="28">
        <f t="shared" si="1"/>
        <v>0</v>
      </c>
      <c r="K70" s="28">
        <f>SUM(K71)</f>
        <v>0</v>
      </c>
      <c r="L70" s="28">
        <v>0</v>
      </c>
    </row>
    <row r="71" spans="1:12" ht="30" customHeight="1" hidden="1">
      <c r="A71" s="25">
        <v>1321</v>
      </c>
      <c r="B71" s="26" t="s">
        <v>73</v>
      </c>
      <c r="C71" s="25" t="s">
        <v>20</v>
      </c>
      <c r="D71" s="16">
        <f>E71</f>
        <v>0</v>
      </c>
      <c r="E71" s="16">
        <v>0</v>
      </c>
      <c r="F71" s="16" t="s">
        <v>45</v>
      </c>
      <c r="G71" s="16">
        <f t="shared" si="4"/>
        <v>0</v>
      </c>
      <c r="H71" s="16">
        <v>0</v>
      </c>
      <c r="I71" s="16" t="s">
        <v>45</v>
      </c>
      <c r="J71" s="16">
        <f t="shared" si="1"/>
        <v>0</v>
      </c>
      <c r="K71" s="16">
        <v>0</v>
      </c>
      <c r="L71" s="16" t="s">
        <v>45</v>
      </c>
    </row>
    <row r="72" spans="1:12" ht="30" customHeight="1">
      <c r="A72" s="25">
        <v>1330</v>
      </c>
      <c r="B72" s="65" t="s">
        <v>490</v>
      </c>
      <c r="C72" s="25">
        <v>7415</v>
      </c>
      <c r="D72" s="28">
        <f>SUM(D73:D76)</f>
        <v>7847.3</v>
      </c>
      <c r="E72" s="28">
        <f>SUM(E73:E76)</f>
        <v>7847.3</v>
      </c>
      <c r="F72" s="28" t="s">
        <v>45</v>
      </c>
      <c r="G72" s="28">
        <f t="shared" si="4"/>
        <v>7847.3</v>
      </c>
      <c r="H72" s="28">
        <f>SUM(H73:H76)</f>
        <v>7847.3</v>
      </c>
      <c r="I72" s="28" t="s">
        <v>45</v>
      </c>
      <c r="J72" s="28">
        <f t="shared" si="1"/>
        <v>8196.029</v>
      </c>
      <c r="K72" s="28">
        <f>SUM(K73:K76)</f>
        <v>8196.029</v>
      </c>
      <c r="L72" s="28" t="s">
        <v>45</v>
      </c>
    </row>
    <row r="73" spans="1:12" ht="30" customHeight="1">
      <c r="A73" s="25">
        <v>1331</v>
      </c>
      <c r="B73" s="26" t="s">
        <v>74</v>
      </c>
      <c r="C73" s="25" t="s">
        <v>20</v>
      </c>
      <c r="D73" s="16">
        <f>E73</f>
        <v>6617.3</v>
      </c>
      <c r="E73" s="16">
        <v>6617.3</v>
      </c>
      <c r="F73" s="16" t="s">
        <v>45</v>
      </c>
      <c r="G73" s="16">
        <f t="shared" si="4"/>
        <v>6617.3</v>
      </c>
      <c r="H73" s="16">
        <v>6617.3</v>
      </c>
      <c r="I73" s="16" t="s">
        <v>45</v>
      </c>
      <c r="J73" s="16">
        <f t="shared" si="1"/>
        <v>6783.214</v>
      </c>
      <c r="K73" s="16">
        <v>6783.214</v>
      </c>
      <c r="L73" s="16" t="s">
        <v>45</v>
      </c>
    </row>
    <row r="74" spans="1:12" ht="30" customHeight="1">
      <c r="A74" s="25">
        <v>1332</v>
      </c>
      <c r="B74" s="26" t="s">
        <v>75</v>
      </c>
      <c r="C74" s="25" t="s">
        <v>20</v>
      </c>
      <c r="D74" s="16">
        <f>E74</f>
        <v>0</v>
      </c>
      <c r="E74" s="16">
        <v>0</v>
      </c>
      <c r="F74" s="16" t="s">
        <v>45</v>
      </c>
      <c r="G74" s="16">
        <f t="shared" si="4"/>
        <v>0</v>
      </c>
      <c r="H74" s="16">
        <v>0</v>
      </c>
      <c r="I74" s="16" t="s">
        <v>45</v>
      </c>
      <c r="J74" s="16">
        <f t="shared" si="1"/>
        <v>0</v>
      </c>
      <c r="K74" s="16">
        <v>0</v>
      </c>
      <c r="L74" s="16" t="s">
        <v>45</v>
      </c>
    </row>
    <row r="75" spans="1:12" ht="47.25" customHeight="1">
      <c r="A75" s="25">
        <v>1333</v>
      </c>
      <c r="B75" s="26" t="s">
        <v>76</v>
      </c>
      <c r="C75" s="25" t="s">
        <v>20</v>
      </c>
      <c r="D75" s="16">
        <f>E75</f>
        <v>0</v>
      </c>
      <c r="E75" s="16">
        <v>0</v>
      </c>
      <c r="F75" s="16" t="s">
        <v>45</v>
      </c>
      <c r="G75" s="16">
        <f t="shared" si="4"/>
        <v>0</v>
      </c>
      <c r="H75" s="16">
        <v>0</v>
      </c>
      <c r="I75" s="16" t="s">
        <v>45</v>
      </c>
      <c r="J75" s="16">
        <f t="shared" si="1"/>
        <v>0</v>
      </c>
      <c r="K75" s="16">
        <v>0</v>
      </c>
      <c r="L75" s="16" t="s">
        <v>45</v>
      </c>
    </row>
    <row r="76" spans="1:12" ht="19.5" customHeight="1">
      <c r="A76" s="25">
        <v>1334</v>
      </c>
      <c r="B76" s="26" t="s">
        <v>1</v>
      </c>
      <c r="C76" s="25" t="s">
        <v>20</v>
      </c>
      <c r="D76" s="16">
        <f>E76</f>
        <v>1230</v>
      </c>
      <c r="E76" s="16">
        <v>1230</v>
      </c>
      <c r="F76" s="16" t="s">
        <v>45</v>
      </c>
      <c r="G76" s="16">
        <f t="shared" si="4"/>
        <v>1230</v>
      </c>
      <c r="H76" s="16">
        <v>1230</v>
      </c>
      <c r="I76" s="16" t="s">
        <v>45</v>
      </c>
      <c r="J76" s="16">
        <f t="shared" si="1"/>
        <v>1412.815</v>
      </c>
      <c r="K76" s="16">
        <v>1412.815</v>
      </c>
      <c r="L76" s="16" t="s">
        <v>45</v>
      </c>
    </row>
    <row r="77" spans="1:12" ht="43.5" customHeight="1">
      <c r="A77" s="25">
        <v>1340</v>
      </c>
      <c r="B77" s="65" t="s">
        <v>491</v>
      </c>
      <c r="C77" s="25">
        <v>7421</v>
      </c>
      <c r="D77" s="28">
        <f>SUM(D78:D80)</f>
        <v>0</v>
      </c>
      <c r="E77" s="28">
        <f>SUM(E78:E80)</f>
        <v>0</v>
      </c>
      <c r="F77" s="28" t="s">
        <v>45</v>
      </c>
      <c r="G77" s="28">
        <f t="shared" si="4"/>
        <v>0</v>
      </c>
      <c r="H77" s="28">
        <f>SUM(H78:H80)</f>
        <v>0</v>
      </c>
      <c r="I77" s="28" t="s">
        <v>45</v>
      </c>
      <c r="J77" s="28">
        <f t="shared" si="1"/>
        <v>0</v>
      </c>
      <c r="K77" s="28">
        <f>SUM(K78:K80)</f>
        <v>0</v>
      </c>
      <c r="L77" s="28" t="s">
        <v>45</v>
      </c>
    </row>
    <row r="78" spans="1:12" ht="78" customHeight="1" hidden="1">
      <c r="A78" s="25">
        <v>1341</v>
      </c>
      <c r="B78" s="19" t="s">
        <v>77</v>
      </c>
      <c r="C78" s="25" t="s">
        <v>20</v>
      </c>
      <c r="D78" s="16">
        <f>E78</f>
        <v>0</v>
      </c>
      <c r="E78" s="16">
        <v>0</v>
      </c>
      <c r="F78" s="16" t="s">
        <v>45</v>
      </c>
      <c r="G78" s="16">
        <f t="shared" si="4"/>
        <v>0</v>
      </c>
      <c r="H78" s="16">
        <v>0</v>
      </c>
      <c r="I78" s="16" t="s">
        <v>45</v>
      </c>
      <c r="J78" s="16">
        <f t="shared" si="1"/>
        <v>0</v>
      </c>
      <c r="K78" s="16">
        <v>0</v>
      </c>
      <c r="L78" s="16" t="s">
        <v>45</v>
      </c>
    </row>
    <row r="79" spans="1:12" ht="45" customHeight="1" hidden="1">
      <c r="A79" s="25">
        <v>1342</v>
      </c>
      <c r="B79" s="26" t="s">
        <v>78</v>
      </c>
      <c r="C79" s="25" t="s">
        <v>20</v>
      </c>
      <c r="D79" s="16">
        <f>E79</f>
        <v>0</v>
      </c>
      <c r="E79" s="16">
        <v>0</v>
      </c>
      <c r="F79" s="16" t="s">
        <v>45</v>
      </c>
      <c r="G79" s="16">
        <f t="shared" si="4"/>
        <v>0</v>
      </c>
      <c r="H79" s="16">
        <v>0</v>
      </c>
      <c r="I79" s="16" t="s">
        <v>45</v>
      </c>
      <c r="J79" s="16">
        <f t="shared" si="1"/>
        <v>0</v>
      </c>
      <c r="K79" s="16">
        <v>0</v>
      </c>
      <c r="L79" s="16" t="s">
        <v>45</v>
      </c>
    </row>
    <row r="80" spans="1:12" ht="45" customHeight="1">
      <c r="A80" s="25">
        <v>1343</v>
      </c>
      <c r="B80" s="26" t="s">
        <v>79</v>
      </c>
      <c r="C80" s="25" t="s">
        <v>20</v>
      </c>
      <c r="D80" s="16">
        <f>E80</f>
        <v>0</v>
      </c>
      <c r="E80" s="16">
        <v>0</v>
      </c>
      <c r="F80" s="16" t="s">
        <v>45</v>
      </c>
      <c r="G80" s="16">
        <f t="shared" si="4"/>
        <v>0</v>
      </c>
      <c r="H80" s="16">
        <v>0</v>
      </c>
      <c r="I80" s="16" t="s">
        <v>45</v>
      </c>
      <c r="J80" s="16">
        <f t="shared" si="1"/>
        <v>0</v>
      </c>
      <c r="K80" s="16">
        <v>0</v>
      </c>
      <c r="L80" s="16" t="s">
        <v>45</v>
      </c>
    </row>
    <row r="81" spans="1:12" ht="23.25" customHeight="1">
      <c r="A81" s="6">
        <v>1350</v>
      </c>
      <c r="B81" s="65" t="s">
        <v>492</v>
      </c>
      <c r="C81" s="6">
        <v>7422</v>
      </c>
      <c r="D81" s="28">
        <f>SUM(D82:D83)</f>
        <v>63468</v>
      </c>
      <c r="E81" s="28">
        <f>SUM(E82:E83)</f>
        <v>63468</v>
      </c>
      <c r="F81" s="28" t="s">
        <v>45</v>
      </c>
      <c r="G81" s="28">
        <f t="shared" si="4"/>
        <v>68614.6</v>
      </c>
      <c r="H81" s="28">
        <f>SUM(H82:H83)</f>
        <v>68614.6</v>
      </c>
      <c r="I81" s="28" t="s">
        <v>45</v>
      </c>
      <c r="J81" s="28">
        <f>SUM(K81:L81)</f>
        <v>85482.208</v>
      </c>
      <c r="K81" s="28">
        <f>K82+K83</f>
        <v>85482.208</v>
      </c>
      <c r="L81" s="28" t="s">
        <v>45</v>
      </c>
    </row>
    <row r="82" spans="1:12" ht="23.25" customHeight="1">
      <c r="A82" s="25">
        <v>1351</v>
      </c>
      <c r="B82" s="26" t="s">
        <v>80</v>
      </c>
      <c r="C82" s="25" t="s">
        <v>20</v>
      </c>
      <c r="D82" s="16">
        <f>E82</f>
        <v>55118</v>
      </c>
      <c r="E82" s="16">
        <v>55118</v>
      </c>
      <c r="F82" s="16" t="s">
        <v>45</v>
      </c>
      <c r="G82" s="16">
        <f t="shared" si="4"/>
        <v>52209</v>
      </c>
      <c r="H82" s="16">
        <v>52209</v>
      </c>
      <c r="I82" s="16" t="s">
        <v>45</v>
      </c>
      <c r="J82" s="16">
        <f t="shared" si="1"/>
        <v>46612.417</v>
      </c>
      <c r="K82" s="16">
        <v>46612.417</v>
      </c>
      <c r="L82" s="16" t="s">
        <v>45</v>
      </c>
    </row>
    <row r="83" spans="1:12" ht="30" customHeight="1">
      <c r="A83" s="25">
        <v>1352</v>
      </c>
      <c r="B83" s="26" t="s">
        <v>81</v>
      </c>
      <c r="C83" s="25" t="s">
        <v>20</v>
      </c>
      <c r="D83" s="16">
        <f>E83</f>
        <v>8350</v>
      </c>
      <c r="E83" s="16">
        <v>8350</v>
      </c>
      <c r="F83" s="16" t="s">
        <v>45</v>
      </c>
      <c r="G83" s="16">
        <f t="shared" si="4"/>
        <v>16405.6</v>
      </c>
      <c r="H83" s="16">
        <v>16405.6</v>
      </c>
      <c r="I83" s="16" t="s">
        <v>45</v>
      </c>
      <c r="J83" s="16">
        <f t="shared" si="1"/>
        <v>38869.791</v>
      </c>
      <c r="K83" s="16">
        <v>38869.791</v>
      </c>
      <c r="L83" s="16" t="s">
        <v>45</v>
      </c>
    </row>
    <row r="84" spans="1:12" ht="30" customHeight="1">
      <c r="A84" s="25">
        <v>1360</v>
      </c>
      <c r="B84" s="65" t="s">
        <v>493</v>
      </c>
      <c r="C84" s="25">
        <v>7431</v>
      </c>
      <c r="D84" s="16">
        <f>SUM(D85:D87)</f>
        <v>200</v>
      </c>
      <c r="E84" s="16">
        <f>SUM(E85:E87)</f>
        <v>200</v>
      </c>
      <c r="F84" s="16" t="s">
        <v>45</v>
      </c>
      <c r="G84" s="16">
        <f t="shared" si="4"/>
        <v>2144</v>
      </c>
      <c r="H84" s="16">
        <f>SUM(H85:H87)</f>
        <v>2144</v>
      </c>
      <c r="I84" s="16" t="s">
        <v>45</v>
      </c>
      <c r="J84" s="16">
        <f t="shared" si="1"/>
        <v>3253.96</v>
      </c>
      <c r="K84" s="16">
        <f>K85</f>
        <v>3253.96</v>
      </c>
      <c r="L84" s="16" t="s">
        <v>45</v>
      </c>
    </row>
    <row r="85" spans="1:12" ht="41.25" customHeight="1">
      <c r="A85" s="25">
        <v>1361</v>
      </c>
      <c r="B85" s="26" t="s">
        <v>2</v>
      </c>
      <c r="C85" s="25" t="s">
        <v>20</v>
      </c>
      <c r="D85" s="16">
        <f>E85</f>
        <v>200</v>
      </c>
      <c r="E85" s="16">
        <v>200</v>
      </c>
      <c r="F85" s="16" t="s">
        <v>45</v>
      </c>
      <c r="G85" s="16">
        <f t="shared" si="4"/>
        <v>2144</v>
      </c>
      <c r="H85" s="16">
        <v>2144</v>
      </c>
      <c r="I85" s="16" t="s">
        <v>45</v>
      </c>
      <c r="J85" s="16">
        <f t="shared" si="1"/>
        <v>3253.96</v>
      </c>
      <c r="K85" s="16">
        <v>3253.96</v>
      </c>
      <c r="L85" s="16" t="s">
        <v>45</v>
      </c>
    </row>
    <row r="86" spans="1:12" ht="30" customHeight="1">
      <c r="A86" s="25">
        <v>1362</v>
      </c>
      <c r="B86" s="26" t="s">
        <v>3</v>
      </c>
      <c r="C86" s="25" t="s">
        <v>20</v>
      </c>
      <c r="D86" s="16">
        <f>E86</f>
        <v>0</v>
      </c>
      <c r="E86" s="16">
        <v>0</v>
      </c>
      <c r="F86" s="16" t="s">
        <v>45</v>
      </c>
      <c r="G86" s="16">
        <f t="shared" si="4"/>
        <v>0</v>
      </c>
      <c r="H86" s="16">
        <v>0</v>
      </c>
      <c r="I86" s="16" t="s">
        <v>45</v>
      </c>
      <c r="J86" s="16">
        <f aca="true" t="shared" si="5" ref="J86:J97">SUM(K86:L86)</f>
        <v>0</v>
      </c>
      <c r="K86" s="16">
        <v>0</v>
      </c>
      <c r="L86" s="16" t="s">
        <v>45</v>
      </c>
    </row>
    <row r="87" spans="1:12" ht="30" customHeight="1">
      <c r="A87" s="25">
        <v>1363</v>
      </c>
      <c r="B87" s="26" t="s">
        <v>82</v>
      </c>
      <c r="C87" s="25" t="s">
        <v>20</v>
      </c>
      <c r="D87" s="16">
        <f>E87</f>
        <v>0</v>
      </c>
      <c r="E87" s="16">
        <v>0</v>
      </c>
      <c r="F87" s="16" t="s">
        <v>45</v>
      </c>
      <c r="G87" s="16">
        <f t="shared" si="4"/>
        <v>0</v>
      </c>
      <c r="H87" s="16">
        <v>0</v>
      </c>
      <c r="I87" s="16" t="s">
        <v>45</v>
      </c>
      <c r="J87" s="16">
        <f t="shared" si="5"/>
        <v>0</v>
      </c>
      <c r="K87" s="16">
        <v>0</v>
      </c>
      <c r="L87" s="16" t="s">
        <v>45</v>
      </c>
    </row>
    <row r="88" spans="1:12" ht="30" customHeight="1" hidden="1">
      <c r="A88" s="25">
        <v>1370</v>
      </c>
      <c r="B88" s="65" t="s">
        <v>495</v>
      </c>
      <c r="C88" s="6">
        <v>7441</v>
      </c>
      <c r="D88" s="28">
        <f>D89+D90</f>
        <v>0</v>
      </c>
      <c r="E88" s="28">
        <f>E89+E90</f>
        <v>0</v>
      </c>
      <c r="F88" s="28" t="s">
        <v>45</v>
      </c>
      <c r="G88" s="28">
        <f t="shared" si="4"/>
        <v>0</v>
      </c>
      <c r="H88" s="28">
        <f>SUM(H89:H92)</f>
        <v>0</v>
      </c>
      <c r="I88" s="28" t="s">
        <v>45</v>
      </c>
      <c r="J88" s="28">
        <f t="shared" si="5"/>
        <v>0</v>
      </c>
      <c r="K88" s="28">
        <f>SUM(K89:K90)</f>
        <v>0</v>
      </c>
      <c r="L88" s="28" t="s">
        <v>45</v>
      </c>
    </row>
    <row r="89" spans="1:12" ht="90" customHeight="1" hidden="1">
      <c r="A89" s="25">
        <v>1371</v>
      </c>
      <c r="B89" s="19" t="s">
        <v>83</v>
      </c>
      <c r="C89" s="25" t="s">
        <v>20</v>
      </c>
      <c r="D89" s="16">
        <f>E89</f>
        <v>0</v>
      </c>
      <c r="E89" s="16">
        <v>0</v>
      </c>
      <c r="F89" s="16" t="s">
        <v>45</v>
      </c>
      <c r="G89" s="16">
        <f t="shared" si="4"/>
        <v>0</v>
      </c>
      <c r="H89" s="16">
        <v>0</v>
      </c>
      <c r="I89" s="16" t="s">
        <v>45</v>
      </c>
      <c r="J89" s="16">
        <f t="shared" si="5"/>
        <v>0</v>
      </c>
      <c r="K89" s="16">
        <v>0</v>
      </c>
      <c r="L89" s="16" t="s">
        <v>45</v>
      </c>
    </row>
    <row r="90" spans="1:12" ht="93" customHeight="1" hidden="1">
      <c r="A90" s="25">
        <v>1372</v>
      </c>
      <c r="B90" s="19" t="s">
        <v>84</v>
      </c>
      <c r="C90" s="25" t="s">
        <v>20</v>
      </c>
      <c r="D90" s="16">
        <f>E90</f>
        <v>0</v>
      </c>
      <c r="E90" s="16">
        <v>0</v>
      </c>
      <c r="F90" s="16" t="s">
        <v>45</v>
      </c>
      <c r="G90" s="16">
        <f t="shared" si="4"/>
        <v>0</v>
      </c>
      <c r="H90" s="16">
        <v>0</v>
      </c>
      <c r="I90" s="16" t="s">
        <v>45</v>
      </c>
      <c r="J90" s="16">
        <f t="shared" si="5"/>
        <v>0</v>
      </c>
      <c r="K90" s="16">
        <v>0</v>
      </c>
      <c r="L90" s="16" t="s">
        <v>45</v>
      </c>
    </row>
    <row r="91" spans="1:12" ht="27.75" hidden="1">
      <c r="A91" s="25">
        <v>1380</v>
      </c>
      <c r="B91" s="65" t="s">
        <v>494</v>
      </c>
      <c r="C91" s="6">
        <v>7442</v>
      </c>
      <c r="D91" s="28">
        <f>D92+D93</f>
        <v>0</v>
      </c>
      <c r="E91" s="28" t="s">
        <v>45</v>
      </c>
      <c r="F91" s="28">
        <f>F92+F93</f>
        <v>0</v>
      </c>
      <c r="G91" s="28">
        <f t="shared" si="4"/>
        <v>0</v>
      </c>
      <c r="H91" s="28" t="s">
        <v>45</v>
      </c>
      <c r="I91" s="28">
        <f>I92+I93</f>
        <v>0</v>
      </c>
      <c r="J91" s="28">
        <f t="shared" si="5"/>
        <v>0</v>
      </c>
      <c r="K91" s="28" t="s">
        <v>45</v>
      </c>
      <c r="L91" s="28">
        <f>SUM(L92:L93)</f>
        <v>0</v>
      </c>
    </row>
    <row r="92" spans="1:12" ht="93" customHeight="1" hidden="1">
      <c r="A92" s="25">
        <v>1381</v>
      </c>
      <c r="B92" s="19" t="s">
        <v>85</v>
      </c>
      <c r="C92" s="25" t="s">
        <v>20</v>
      </c>
      <c r="D92" s="16">
        <f>F92</f>
        <v>0</v>
      </c>
      <c r="E92" s="16" t="s">
        <v>45</v>
      </c>
      <c r="F92" s="16">
        <v>0</v>
      </c>
      <c r="G92" s="16">
        <f t="shared" si="4"/>
        <v>0</v>
      </c>
      <c r="H92" s="16" t="s">
        <v>45</v>
      </c>
      <c r="I92" s="16">
        <v>0</v>
      </c>
      <c r="J92" s="16">
        <f t="shared" si="5"/>
        <v>0</v>
      </c>
      <c r="K92" s="16" t="s">
        <v>45</v>
      </c>
      <c r="L92" s="16">
        <v>0</v>
      </c>
    </row>
    <row r="93" spans="1:12" ht="92.25" customHeight="1" hidden="1">
      <c r="A93" s="25">
        <v>1382</v>
      </c>
      <c r="B93" s="19" t="s">
        <v>86</v>
      </c>
      <c r="C93" s="25" t="s">
        <v>20</v>
      </c>
      <c r="D93" s="16">
        <f>F93</f>
        <v>0</v>
      </c>
      <c r="E93" s="16" t="s">
        <v>45</v>
      </c>
      <c r="F93" s="16">
        <v>0</v>
      </c>
      <c r="G93" s="16">
        <f t="shared" si="4"/>
        <v>0</v>
      </c>
      <c r="H93" s="16" t="s">
        <v>45</v>
      </c>
      <c r="I93" s="16">
        <v>0</v>
      </c>
      <c r="J93" s="16">
        <f t="shared" si="5"/>
        <v>0</v>
      </c>
      <c r="K93" s="16" t="s">
        <v>45</v>
      </c>
      <c r="L93" s="16">
        <v>0</v>
      </c>
    </row>
    <row r="94" spans="1:12" ht="24.75" customHeight="1">
      <c r="A94" s="25">
        <v>1390</v>
      </c>
      <c r="B94" s="65" t="s">
        <v>497</v>
      </c>
      <c r="C94" s="6">
        <v>7452</v>
      </c>
      <c r="D94" s="28">
        <f>SUM(D95:D97)</f>
        <v>0</v>
      </c>
      <c r="E94" s="28">
        <f>SUM(E97)</f>
        <v>0</v>
      </c>
      <c r="F94" s="28">
        <f>SUM(F95:F97)</f>
        <v>0</v>
      </c>
      <c r="G94" s="28">
        <f t="shared" si="4"/>
        <v>575.3</v>
      </c>
      <c r="H94" s="28">
        <f>SUM(H97)</f>
        <v>575.3</v>
      </c>
      <c r="I94" s="28">
        <f>SUM(I96)</f>
        <v>0</v>
      </c>
      <c r="J94" s="28">
        <f t="shared" si="5"/>
        <v>920.279</v>
      </c>
      <c r="K94" s="28">
        <f>K97</f>
        <v>920.279</v>
      </c>
      <c r="L94" s="28">
        <v>0</v>
      </c>
    </row>
    <row r="95" spans="1:12" ht="25.5" customHeight="1">
      <c r="A95" s="25">
        <v>1391</v>
      </c>
      <c r="B95" s="26" t="s">
        <v>87</v>
      </c>
      <c r="C95" s="25" t="s">
        <v>20</v>
      </c>
      <c r="D95" s="16">
        <v>0</v>
      </c>
      <c r="E95" s="16" t="s">
        <v>45</v>
      </c>
      <c r="F95" s="16" t="s">
        <v>20</v>
      </c>
      <c r="G95" s="16">
        <f t="shared" si="4"/>
        <v>0</v>
      </c>
      <c r="H95" s="16" t="s">
        <v>45</v>
      </c>
      <c r="I95" s="16" t="s">
        <v>20</v>
      </c>
      <c r="J95" s="16">
        <f t="shared" si="5"/>
        <v>0</v>
      </c>
      <c r="K95" s="16">
        <f>0</f>
        <v>0</v>
      </c>
      <c r="L95" s="16">
        <v>0</v>
      </c>
    </row>
    <row r="96" spans="1:12" ht="30" customHeight="1">
      <c r="A96" s="25">
        <v>1392</v>
      </c>
      <c r="B96" s="26" t="s">
        <v>4</v>
      </c>
      <c r="C96" s="25" t="s">
        <v>20</v>
      </c>
      <c r="D96" s="16" t="s">
        <v>45</v>
      </c>
      <c r="E96" s="16" t="s">
        <v>45</v>
      </c>
      <c r="F96" s="16">
        <v>0</v>
      </c>
      <c r="G96" s="16">
        <f t="shared" si="4"/>
        <v>0</v>
      </c>
      <c r="H96" s="16" t="s">
        <v>45</v>
      </c>
      <c r="I96" s="16">
        <v>0</v>
      </c>
      <c r="J96" s="16">
        <f t="shared" si="5"/>
        <v>0</v>
      </c>
      <c r="K96" s="16" t="s">
        <v>45</v>
      </c>
      <c r="L96" s="16">
        <v>0</v>
      </c>
    </row>
    <row r="97" spans="1:12" ht="30" customHeight="1">
      <c r="A97" s="25">
        <v>1393</v>
      </c>
      <c r="B97" s="26" t="s">
        <v>5</v>
      </c>
      <c r="C97" s="25" t="s">
        <v>20</v>
      </c>
      <c r="D97" s="16">
        <f>E97</f>
        <v>0</v>
      </c>
      <c r="E97" s="16">
        <v>0</v>
      </c>
      <c r="F97" s="16">
        <v>0</v>
      </c>
      <c r="G97" s="16">
        <f t="shared" si="4"/>
        <v>575.3</v>
      </c>
      <c r="H97" s="16">
        <v>575.3</v>
      </c>
      <c r="I97" s="16">
        <v>0</v>
      </c>
      <c r="J97" s="16">
        <f t="shared" si="5"/>
        <v>920.279</v>
      </c>
      <c r="K97" s="16">
        <v>920.279</v>
      </c>
      <c r="L97" s="16">
        <v>0</v>
      </c>
    </row>
    <row r="99" ht="42" customHeight="1"/>
    <row r="100" ht="57" customHeight="1"/>
  </sheetData>
  <sheetProtection/>
  <mergeCells count="15">
    <mergeCell ref="E6:F6"/>
    <mergeCell ref="G6:G7"/>
    <mergeCell ref="J6:J7"/>
    <mergeCell ref="H6:I6"/>
    <mergeCell ref="K6:L6"/>
    <mergeCell ref="A1:L1"/>
    <mergeCell ref="A2:L2"/>
    <mergeCell ref="A3:L3"/>
    <mergeCell ref="J5:L5"/>
    <mergeCell ref="G5:I5"/>
    <mergeCell ref="D5:F5"/>
    <mergeCell ref="A5:A7"/>
    <mergeCell ref="B5:B7"/>
    <mergeCell ref="C5:C7"/>
    <mergeCell ref="D6:D7"/>
  </mergeCells>
  <printOptions/>
  <pageMargins left="0.511811023622047" right="0.196850393700787" top="0.5" bottom="0.5" header="0.31496062992126" footer="0.31496062992126"/>
  <pageSetup firstPageNumber="2" useFirstPageNumber="1" horizontalDpi="600" verticalDpi="600" orientation="landscape" paperSize="9" scale="80" r:id="rId1"/>
  <headerFooter alignWithMargins="0">
    <oddFooter>&amp;C&amp;P</oddFooter>
    <evenFooter>&amp;C2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10"/>
  <sheetViews>
    <sheetView zoomScalePageLayoutView="0" workbookViewId="0" topLeftCell="A129">
      <selection activeCell="Q141" sqref="Q141"/>
    </sheetView>
  </sheetViews>
  <sheetFormatPr defaultColWidth="9.140625" defaultRowHeight="15"/>
  <cols>
    <col min="1" max="2" width="4.8515625" style="22" customWidth="1"/>
    <col min="3" max="3" width="6.140625" style="22" customWidth="1"/>
    <col min="4" max="4" width="4.57421875" style="22" customWidth="1"/>
    <col min="5" max="5" width="63.7109375" style="23" customWidth="1"/>
    <col min="6" max="14" width="9.7109375" style="1" customWidth="1"/>
    <col min="15" max="16" width="9.140625" style="1" customWidth="1"/>
  </cols>
  <sheetData>
    <row r="1" spans="1:16" s="15" customFormat="1" ht="19.5" customHeight="1">
      <c r="A1" s="93" t="s">
        <v>19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1"/>
      <c r="P1" s="1"/>
    </row>
    <row r="2" spans="1:16" s="15" customFormat="1" ht="19.5" customHeight="1">
      <c r="A2" s="93" t="s">
        <v>98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1"/>
      <c r="P2" s="1"/>
    </row>
    <row r="3" spans="1:16" s="15" customFormat="1" ht="19.5" customHeight="1">
      <c r="A3" s="75" t="s">
        <v>99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1"/>
      <c r="P3" s="1"/>
    </row>
    <row r="4" spans="1:16" s="15" customFormat="1" ht="19.5" customHeight="1">
      <c r="A4" s="75" t="s">
        <v>525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1"/>
      <c r="P4" s="1"/>
    </row>
    <row r="5" spans="1:14" ht="16.5">
      <c r="A5" s="45" t="s">
        <v>20</v>
      </c>
      <c r="B5" s="45"/>
      <c r="C5" s="46"/>
      <c r="D5" s="45"/>
      <c r="E5" s="47"/>
      <c r="F5" s="17"/>
      <c r="G5" s="17"/>
      <c r="H5" s="17"/>
      <c r="I5" s="17"/>
      <c r="J5" s="17"/>
      <c r="K5" s="17"/>
      <c r="L5" s="17"/>
      <c r="M5" s="17"/>
      <c r="N5" s="17"/>
    </row>
    <row r="6" spans="1:14" ht="18.75" customHeight="1">
      <c r="A6" s="96" t="s">
        <v>7</v>
      </c>
      <c r="B6" s="96" t="s">
        <v>100</v>
      </c>
      <c r="C6" s="90" t="s">
        <v>101</v>
      </c>
      <c r="D6" s="99" t="s">
        <v>102</v>
      </c>
      <c r="E6" s="101" t="s">
        <v>273</v>
      </c>
      <c r="F6" s="102" t="s">
        <v>39</v>
      </c>
      <c r="G6" s="102"/>
      <c r="H6" s="102"/>
      <c r="I6" s="102" t="s">
        <v>40</v>
      </c>
      <c r="J6" s="102"/>
      <c r="K6" s="102"/>
      <c r="L6" s="90" t="s">
        <v>41</v>
      </c>
      <c r="M6" s="90"/>
      <c r="N6" s="90"/>
    </row>
    <row r="7" spans="1:14" ht="15">
      <c r="A7" s="97"/>
      <c r="B7" s="97"/>
      <c r="C7" s="100"/>
      <c r="D7" s="97"/>
      <c r="E7" s="101"/>
      <c r="F7" s="30" t="s">
        <v>103</v>
      </c>
      <c r="G7" s="91" t="s">
        <v>36</v>
      </c>
      <c r="H7" s="92"/>
      <c r="I7" s="30" t="s">
        <v>103</v>
      </c>
      <c r="J7" s="91" t="s">
        <v>36</v>
      </c>
      <c r="K7" s="92"/>
      <c r="L7" s="30" t="s">
        <v>103</v>
      </c>
      <c r="M7" s="91" t="s">
        <v>36</v>
      </c>
      <c r="N7" s="92"/>
    </row>
    <row r="8" spans="1:15" ht="36.75" customHeight="1">
      <c r="A8" s="98"/>
      <c r="B8" s="98"/>
      <c r="C8" s="100"/>
      <c r="D8" s="98"/>
      <c r="E8" s="101"/>
      <c r="F8" s="7" t="s">
        <v>104</v>
      </c>
      <c r="G8" s="29" t="s">
        <v>265</v>
      </c>
      <c r="H8" s="29" t="s">
        <v>262</v>
      </c>
      <c r="I8" s="10" t="s">
        <v>105</v>
      </c>
      <c r="J8" s="29" t="s">
        <v>265</v>
      </c>
      <c r="K8" s="29" t="s">
        <v>262</v>
      </c>
      <c r="L8" s="10" t="s">
        <v>106</v>
      </c>
      <c r="M8" s="29" t="s">
        <v>265</v>
      </c>
      <c r="N8" s="29" t="s">
        <v>262</v>
      </c>
      <c r="O8" s="24"/>
    </row>
    <row r="9" spans="1:14" ht="15">
      <c r="A9" s="7">
        <v>1</v>
      </c>
      <c r="B9" s="7">
        <v>2</v>
      </c>
      <c r="C9" s="7">
        <v>3</v>
      </c>
      <c r="D9" s="7">
        <v>4</v>
      </c>
      <c r="E9" s="10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</row>
    <row r="10" spans="1:14" ht="49.5" customHeight="1">
      <c r="A10" s="7">
        <v>2000</v>
      </c>
      <c r="B10" s="20" t="s">
        <v>45</v>
      </c>
      <c r="C10" s="20" t="s">
        <v>45</v>
      </c>
      <c r="D10" s="20" t="s">
        <v>45</v>
      </c>
      <c r="E10" s="31" t="s">
        <v>270</v>
      </c>
      <c r="F10" s="33">
        <f>SUM(F11,F45,F63,F92,F145,F165,F184,F213,F243,F274,F306)</f>
        <v>420276.35800000007</v>
      </c>
      <c r="G10" s="33">
        <f>SUM(G11,G45,G63,G92,G145,G165,G184,G213,G243,G274,G306)</f>
        <v>300529.00000000006</v>
      </c>
      <c r="H10" s="33">
        <f>SUM(H11,H45,H63,H92,H145,H165,H184,H213,H243,H274,H306)</f>
        <v>119747.358</v>
      </c>
      <c r="I10" s="33">
        <f>SUM(I11+I45+I63+I92+I145+I165+I184+I213+I243+I274+I306)</f>
        <v>452221.418</v>
      </c>
      <c r="J10" s="33">
        <f>SUM(J11,J45,J63,J92,J145,J165,J184,J213,J243,J274,J306)</f>
        <v>308361</v>
      </c>
      <c r="K10" s="33">
        <f>SUM(K11,K45,K63,K92,K145,K165,K184,K213,K243,K274,K306)</f>
        <v>143860.418</v>
      </c>
      <c r="L10" s="33">
        <f>SUM(M10:N10)</f>
        <v>348944.713</v>
      </c>
      <c r="M10" s="62">
        <f>M11+M45+M63+M92+M145+M165+M184+M213+M243+M274</f>
        <v>256900.51599999997</v>
      </c>
      <c r="N10" s="62">
        <f>N11+N45+N63+N92+N145+N165+N184+N213+N243+N274</f>
        <v>92044.19700000001</v>
      </c>
    </row>
    <row r="11" spans="1:14" ht="35.25" customHeight="1">
      <c r="A11" s="7">
        <v>2100</v>
      </c>
      <c r="B11" s="20">
        <v>1</v>
      </c>
      <c r="C11" s="20">
        <v>0</v>
      </c>
      <c r="D11" s="20">
        <v>0</v>
      </c>
      <c r="E11" s="64" t="s">
        <v>475</v>
      </c>
      <c r="F11" s="33">
        <f>SUM(G11:H11)</f>
        <v>100200.40000000001</v>
      </c>
      <c r="G11" s="33">
        <f>SUM(G13,G18,G22,G27,G30,G33,G36,G39,)</f>
        <v>98200.40000000001</v>
      </c>
      <c r="H11" s="33">
        <f>SUM(H13,H18,H22,H27,H30,H33,H36,H39,)</f>
        <v>2000</v>
      </c>
      <c r="I11" s="33">
        <f>SUM(J11:K11)</f>
        <v>108337.46</v>
      </c>
      <c r="J11" s="33">
        <f>SUM(J13,J18,J22,J27,J30,J33,J36,J39,)</f>
        <v>97924.40000000001</v>
      </c>
      <c r="K11" s="33">
        <f>SUM(K13,K18,K27,K30,K33,K36,K39,K22)</f>
        <v>10413.06</v>
      </c>
      <c r="L11" s="33">
        <f>SUM(L13,L18,L27,L30,L33,L36,L39,L22)</f>
        <v>88641.606</v>
      </c>
      <c r="M11" s="33">
        <f>SUM(M13,M18,M27,M30,M33,M36,M39,M22)</f>
        <v>79867.921</v>
      </c>
      <c r="N11" s="33">
        <f>SUM(N13,N18,N27,N30,N33,N36,N39,)</f>
        <v>8773.685</v>
      </c>
    </row>
    <row r="12" spans="1:14" ht="15">
      <c r="A12" s="7" t="s">
        <v>20</v>
      </c>
      <c r="B12" s="7" t="s">
        <v>20</v>
      </c>
      <c r="C12" s="7" t="s">
        <v>20</v>
      </c>
      <c r="D12" s="7" t="s">
        <v>20</v>
      </c>
      <c r="E12" s="9" t="s">
        <v>27</v>
      </c>
      <c r="F12" s="14" t="s">
        <v>20</v>
      </c>
      <c r="G12" s="14" t="s">
        <v>20</v>
      </c>
      <c r="H12" s="14" t="s">
        <v>20</v>
      </c>
      <c r="I12" s="14" t="s">
        <v>20</v>
      </c>
      <c r="J12" s="14" t="s">
        <v>20</v>
      </c>
      <c r="K12" s="14" t="s">
        <v>20</v>
      </c>
      <c r="L12" s="14" t="s">
        <v>20</v>
      </c>
      <c r="M12" s="14" t="s">
        <v>20</v>
      </c>
      <c r="N12" s="14" t="s">
        <v>20</v>
      </c>
    </row>
    <row r="13" spans="1:14" ht="27" customHeight="1">
      <c r="A13" s="7">
        <v>2110</v>
      </c>
      <c r="B13" s="30">
        <v>1</v>
      </c>
      <c r="C13" s="30">
        <v>1</v>
      </c>
      <c r="D13" s="30">
        <v>0</v>
      </c>
      <c r="E13" s="8" t="s">
        <v>107</v>
      </c>
      <c r="F13" s="33">
        <f>SUM(G13:H13)</f>
        <v>93825.6</v>
      </c>
      <c r="G13" s="33">
        <f>SUM(G15:G17)</f>
        <v>91825.6</v>
      </c>
      <c r="H13" s="33">
        <f>SUM(H15:H17)</f>
        <v>2000</v>
      </c>
      <c r="I13" s="33">
        <f>SUM(J13:K13)</f>
        <v>102338.66</v>
      </c>
      <c r="J13" s="33">
        <f>SUM(J15:J17)</f>
        <v>91925.6</v>
      </c>
      <c r="K13" s="33">
        <f>SUM(K15:K17)</f>
        <v>10413.06</v>
      </c>
      <c r="L13" s="33">
        <f>SUM(M13:N13)</f>
        <v>84933.906</v>
      </c>
      <c r="M13" s="33">
        <f>SUM(M15:M17)</f>
        <v>76160.221</v>
      </c>
      <c r="N13" s="33">
        <f>SUM(N15:N17)</f>
        <v>8773.685</v>
      </c>
    </row>
    <row r="14" spans="1:14" ht="15">
      <c r="A14" s="7" t="s">
        <v>20</v>
      </c>
      <c r="B14" s="7" t="s">
        <v>20</v>
      </c>
      <c r="C14" s="7" t="s">
        <v>20</v>
      </c>
      <c r="D14" s="7" t="s">
        <v>20</v>
      </c>
      <c r="E14" s="9" t="s">
        <v>24</v>
      </c>
      <c r="F14" s="14" t="s">
        <v>20</v>
      </c>
      <c r="G14" s="14" t="s">
        <v>20</v>
      </c>
      <c r="H14" s="14" t="s">
        <v>20</v>
      </c>
      <c r="I14" s="14" t="s">
        <v>20</v>
      </c>
      <c r="J14" s="14" t="s">
        <v>20</v>
      </c>
      <c r="K14" s="14" t="s">
        <v>20</v>
      </c>
      <c r="L14" s="14" t="s">
        <v>20</v>
      </c>
      <c r="M14" s="14" t="s">
        <v>20</v>
      </c>
      <c r="N14" s="14" t="s">
        <v>20</v>
      </c>
    </row>
    <row r="15" spans="1:14" ht="15" customHeight="1">
      <c r="A15" s="7">
        <v>2111</v>
      </c>
      <c r="B15" s="7">
        <v>1</v>
      </c>
      <c r="C15" s="7">
        <v>1</v>
      </c>
      <c r="D15" s="7">
        <v>1</v>
      </c>
      <c r="E15" s="9" t="s">
        <v>108</v>
      </c>
      <c r="F15" s="14">
        <f>SUM(G15:H15)</f>
        <v>93825.6</v>
      </c>
      <c r="G15" s="72">
        <v>91825.6</v>
      </c>
      <c r="H15" s="14">
        <v>2000</v>
      </c>
      <c r="I15" s="14">
        <f>SUM(J15:K15)</f>
        <v>102338.66</v>
      </c>
      <c r="J15" s="14">
        <v>91925.6</v>
      </c>
      <c r="K15" s="14">
        <v>10413.06</v>
      </c>
      <c r="L15" s="14">
        <f>SUM(M15:N15)</f>
        <v>84933.906</v>
      </c>
      <c r="M15" s="14">
        <v>76160.221</v>
      </c>
      <c r="N15" s="14">
        <v>8773.685</v>
      </c>
    </row>
    <row r="16" spans="1:14" ht="15" customHeight="1">
      <c r="A16" s="7">
        <v>2112</v>
      </c>
      <c r="B16" s="7">
        <v>1</v>
      </c>
      <c r="C16" s="7">
        <v>1</v>
      </c>
      <c r="D16" s="7">
        <v>2</v>
      </c>
      <c r="E16" s="9" t="s">
        <v>109</v>
      </c>
      <c r="F16" s="14">
        <v>0</v>
      </c>
      <c r="G16" s="14"/>
      <c r="H16" s="14"/>
      <c r="I16" s="14">
        <f>SUM(J16:K16)</f>
        <v>0</v>
      </c>
      <c r="J16" s="14"/>
      <c r="K16" s="14"/>
      <c r="L16" s="14" t="s">
        <v>20</v>
      </c>
      <c r="M16" s="14" t="s">
        <v>20</v>
      </c>
      <c r="N16" s="14" t="s">
        <v>20</v>
      </c>
    </row>
    <row r="17" spans="1:14" ht="15" customHeight="1">
      <c r="A17" s="7">
        <v>2113</v>
      </c>
      <c r="B17" s="7">
        <v>1</v>
      </c>
      <c r="C17" s="7">
        <v>1</v>
      </c>
      <c r="D17" s="7">
        <v>3</v>
      </c>
      <c r="E17" s="9" t="s">
        <v>110</v>
      </c>
      <c r="F17" s="14">
        <v>0</v>
      </c>
      <c r="G17" s="14"/>
      <c r="H17" s="14"/>
      <c r="I17" s="14">
        <f>SUM(J17:K17)</f>
        <v>0</v>
      </c>
      <c r="J17" s="14"/>
      <c r="K17" s="14"/>
      <c r="L17" s="14" t="s">
        <v>20</v>
      </c>
      <c r="M17" s="14" t="s">
        <v>20</v>
      </c>
      <c r="N17" s="14" t="s">
        <v>20</v>
      </c>
    </row>
    <row r="18" spans="1:14" ht="15" customHeight="1" hidden="1">
      <c r="A18" s="7">
        <v>2120</v>
      </c>
      <c r="B18" s="30">
        <v>1</v>
      </c>
      <c r="C18" s="30">
        <v>2</v>
      </c>
      <c r="D18" s="30">
        <v>0</v>
      </c>
      <c r="E18" s="8" t="s">
        <v>111</v>
      </c>
      <c r="F18" s="33">
        <f>SUM(G18:H18)</f>
        <v>0</v>
      </c>
      <c r="G18" s="33">
        <v>0</v>
      </c>
      <c r="H18" s="33">
        <v>0</v>
      </c>
      <c r="I18" s="33">
        <f>SUM(J18:K18)</f>
        <v>0</v>
      </c>
      <c r="J18" s="33">
        <f>SUM(J20:J21)</f>
        <v>0</v>
      </c>
      <c r="K18" s="33">
        <f>SUM(K20:K21)</f>
        <v>0</v>
      </c>
      <c r="L18" s="33">
        <f>SUM(L20:L21)</f>
        <v>0</v>
      </c>
      <c r="M18" s="33">
        <f>SUM(M20:M21)</f>
        <v>0</v>
      </c>
      <c r="N18" s="33">
        <f>SUM(N20:N21)</f>
        <v>0</v>
      </c>
    </row>
    <row r="19" spans="1:14" ht="15" customHeight="1" hidden="1">
      <c r="A19" s="7" t="s">
        <v>20</v>
      </c>
      <c r="B19" s="7" t="s">
        <v>20</v>
      </c>
      <c r="C19" s="7" t="s">
        <v>20</v>
      </c>
      <c r="D19" s="7" t="s">
        <v>20</v>
      </c>
      <c r="E19" s="9" t="s">
        <v>24</v>
      </c>
      <c r="F19" s="14" t="s">
        <v>20</v>
      </c>
      <c r="G19" s="14" t="s">
        <v>20</v>
      </c>
      <c r="H19" s="14" t="s">
        <v>20</v>
      </c>
      <c r="I19" s="14" t="s">
        <v>20</v>
      </c>
      <c r="J19" s="14" t="s">
        <v>20</v>
      </c>
      <c r="K19" s="14" t="s">
        <v>20</v>
      </c>
      <c r="L19" s="33"/>
      <c r="M19" s="14" t="s">
        <v>20</v>
      </c>
      <c r="N19" s="14" t="s">
        <v>20</v>
      </c>
    </row>
    <row r="20" spans="1:14" ht="15" customHeight="1" hidden="1">
      <c r="A20" s="7">
        <v>2121</v>
      </c>
      <c r="B20" s="7">
        <v>1</v>
      </c>
      <c r="C20" s="7">
        <v>2</v>
      </c>
      <c r="D20" s="7">
        <v>1</v>
      </c>
      <c r="E20" s="9" t="s">
        <v>112</v>
      </c>
      <c r="F20" s="14">
        <f>SUM(G20:H20)</f>
        <v>0</v>
      </c>
      <c r="G20" s="14"/>
      <c r="H20" s="14"/>
      <c r="I20" s="14">
        <f>SUM(J20:K20)</f>
        <v>0</v>
      </c>
      <c r="J20" s="14"/>
      <c r="K20" s="14"/>
      <c r="L20" s="14">
        <v>0</v>
      </c>
      <c r="M20" s="14"/>
      <c r="N20" s="14"/>
    </row>
    <row r="21" spans="1:14" ht="15" customHeight="1" hidden="1">
      <c r="A21" s="7">
        <v>2122</v>
      </c>
      <c r="B21" s="7">
        <v>1</v>
      </c>
      <c r="C21" s="7">
        <v>2</v>
      </c>
      <c r="D21" s="7">
        <v>2</v>
      </c>
      <c r="E21" s="9" t="s">
        <v>113</v>
      </c>
      <c r="F21" s="14">
        <f>SUM(G21:H21)</f>
        <v>0</v>
      </c>
      <c r="G21" s="14"/>
      <c r="H21" s="14"/>
      <c r="I21" s="14">
        <f>SUM(J21:K21)</f>
        <v>0</v>
      </c>
      <c r="J21" s="14"/>
      <c r="K21" s="14"/>
      <c r="L21" s="14">
        <f>SUM(L23:L24)</f>
        <v>0</v>
      </c>
      <c r="M21" s="14"/>
      <c r="N21" s="14"/>
    </row>
    <row r="22" spans="1:14" ht="15" customHeight="1">
      <c r="A22" s="7">
        <v>2130</v>
      </c>
      <c r="B22" s="30">
        <v>1</v>
      </c>
      <c r="C22" s="30">
        <v>3</v>
      </c>
      <c r="D22" s="30">
        <v>0</v>
      </c>
      <c r="E22" s="8" t="s">
        <v>114</v>
      </c>
      <c r="F22" s="33">
        <f>SUM(G22:H22)</f>
        <v>3438.8</v>
      </c>
      <c r="G22" s="33">
        <f>SUM(G24:G26)</f>
        <v>3438.8</v>
      </c>
      <c r="H22" s="33">
        <f>SUM(H24:H26)</f>
        <v>0</v>
      </c>
      <c r="I22" s="33">
        <f>SUM(J22:K22)</f>
        <v>3438.8</v>
      </c>
      <c r="J22" s="33">
        <f>SUM(J24,J26)</f>
        <v>3438.8</v>
      </c>
      <c r="K22" s="33">
        <f>SUM(K24:K26)</f>
        <v>0</v>
      </c>
      <c r="L22" s="33">
        <f>SUM(L24:L26)</f>
        <v>2245.2</v>
      </c>
      <c r="M22" s="33">
        <f>SUM(M24:M26)</f>
        <v>2245.2</v>
      </c>
      <c r="N22" s="33">
        <f>SUM(N24:N26)</f>
        <v>0</v>
      </c>
    </row>
    <row r="23" spans="1:14" ht="15" customHeight="1">
      <c r="A23" s="7" t="s">
        <v>20</v>
      </c>
      <c r="B23" s="7" t="s">
        <v>20</v>
      </c>
      <c r="C23" s="7" t="s">
        <v>20</v>
      </c>
      <c r="D23" s="7" t="s">
        <v>20</v>
      </c>
      <c r="E23" s="9" t="s">
        <v>24</v>
      </c>
      <c r="F23" s="14" t="s">
        <v>20</v>
      </c>
      <c r="G23" s="14" t="s">
        <v>20</v>
      </c>
      <c r="H23" s="14" t="s">
        <v>20</v>
      </c>
      <c r="I23" s="14" t="s">
        <v>20</v>
      </c>
      <c r="J23" s="14" t="s">
        <v>20</v>
      </c>
      <c r="K23" s="14" t="s">
        <v>20</v>
      </c>
      <c r="L23" s="14" t="s">
        <v>20</v>
      </c>
      <c r="M23" s="14" t="s">
        <v>20</v>
      </c>
      <c r="N23" s="14" t="s">
        <v>20</v>
      </c>
    </row>
    <row r="24" spans="1:14" ht="15" customHeight="1" hidden="1">
      <c r="A24" s="7">
        <v>2131</v>
      </c>
      <c r="B24" s="7">
        <v>1</v>
      </c>
      <c r="C24" s="7">
        <v>3</v>
      </c>
      <c r="D24" s="7">
        <v>1</v>
      </c>
      <c r="E24" s="9" t="s">
        <v>115</v>
      </c>
      <c r="F24" s="14">
        <f>SUM(G24:H24)</f>
        <v>0</v>
      </c>
      <c r="G24" s="14"/>
      <c r="H24" s="14"/>
      <c r="I24" s="14">
        <f>SUM(J24:K24)</f>
        <v>0</v>
      </c>
      <c r="J24" s="14"/>
      <c r="K24" s="14"/>
      <c r="L24" s="14">
        <v>0</v>
      </c>
      <c r="M24" s="14" t="s">
        <v>20</v>
      </c>
      <c r="N24" s="14" t="s">
        <v>20</v>
      </c>
    </row>
    <row r="25" spans="1:14" ht="15" customHeight="1" hidden="1">
      <c r="A25" s="7">
        <v>2132</v>
      </c>
      <c r="B25" s="7">
        <v>1</v>
      </c>
      <c r="C25" s="7">
        <v>3</v>
      </c>
      <c r="D25" s="7">
        <v>2</v>
      </c>
      <c r="E25" s="9" t="s">
        <v>116</v>
      </c>
      <c r="F25" s="14">
        <f>SUM(G25:H25)</f>
        <v>0</v>
      </c>
      <c r="G25" s="14"/>
      <c r="H25" s="14"/>
      <c r="I25" s="14">
        <f>SUM(J25:K25)</f>
        <v>0</v>
      </c>
      <c r="J25" s="14"/>
      <c r="K25" s="14"/>
      <c r="L25" s="14">
        <v>0</v>
      </c>
      <c r="M25" s="14" t="s">
        <v>20</v>
      </c>
      <c r="N25" s="14" t="s">
        <v>20</v>
      </c>
    </row>
    <row r="26" spans="1:14" ht="15" customHeight="1">
      <c r="A26" s="7">
        <v>2133</v>
      </c>
      <c r="B26" s="7">
        <v>1</v>
      </c>
      <c r="C26" s="7">
        <v>3</v>
      </c>
      <c r="D26" s="7">
        <v>3</v>
      </c>
      <c r="E26" s="9" t="s">
        <v>117</v>
      </c>
      <c r="F26" s="14">
        <f>SUM(G26:H26)</f>
        <v>3438.8</v>
      </c>
      <c r="G26" s="72">
        <v>3438.8</v>
      </c>
      <c r="H26" s="14"/>
      <c r="I26" s="14">
        <f>SUM(J26:K26)</f>
        <v>3438.8</v>
      </c>
      <c r="J26" s="14">
        <v>3438.8</v>
      </c>
      <c r="K26" s="14"/>
      <c r="L26" s="14">
        <f>SUM(M26:N26)</f>
        <v>2245.2</v>
      </c>
      <c r="M26" s="14">
        <v>2245.2</v>
      </c>
      <c r="N26" s="14" t="s">
        <v>20</v>
      </c>
    </row>
    <row r="27" spans="1:14" ht="15" customHeight="1" hidden="1">
      <c r="A27" s="7">
        <v>2140</v>
      </c>
      <c r="B27" s="30">
        <v>1</v>
      </c>
      <c r="C27" s="30">
        <v>4</v>
      </c>
      <c r="D27" s="30">
        <v>0</v>
      </c>
      <c r="E27" s="8" t="s">
        <v>118</v>
      </c>
      <c r="F27" s="33">
        <f>SUM(G27:H27)</f>
        <v>0</v>
      </c>
      <c r="G27" s="33">
        <f>SUM(G29)</f>
        <v>0</v>
      </c>
      <c r="H27" s="33">
        <f>H29</f>
        <v>0</v>
      </c>
      <c r="I27" s="33">
        <f>SUM(J27:K27)</f>
        <v>0</v>
      </c>
      <c r="J27" s="33">
        <f>J29</f>
        <v>0</v>
      </c>
      <c r="K27" s="33">
        <f>K29</f>
        <v>0</v>
      </c>
      <c r="L27" s="33"/>
      <c r="M27" s="33" t="str">
        <f>M29</f>
        <v> </v>
      </c>
      <c r="N27" s="33" t="str">
        <f>N29</f>
        <v> </v>
      </c>
    </row>
    <row r="28" spans="1:14" ht="15" customHeight="1" hidden="1">
      <c r="A28" s="7" t="s">
        <v>20</v>
      </c>
      <c r="B28" s="7" t="s">
        <v>20</v>
      </c>
      <c r="C28" s="7" t="s">
        <v>20</v>
      </c>
      <c r="D28" s="7" t="s">
        <v>20</v>
      </c>
      <c r="E28" s="9" t="s">
        <v>24</v>
      </c>
      <c r="F28" s="14" t="s">
        <v>20</v>
      </c>
      <c r="G28" s="14" t="s">
        <v>20</v>
      </c>
      <c r="H28" s="14" t="s">
        <v>20</v>
      </c>
      <c r="I28" s="14" t="s">
        <v>20</v>
      </c>
      <c r="J28" s="14" t="s">
        <v>20</v>
      </c>
      <c r="K28" s="14" t="s">
        <v>20</v>
      </c>
      <c r="L28" s="14" t="s">
        <v>20</v>
      </c>
      <c r="M28" s="14" t="s">
        <v>20</v>
      </c>
      <c r="N28" s="14" t="s">
        <v>20</v>
      </c>
    </row>
    <row r="29" spans="1:14" ht="15" customHeight="1" hidden="1">
      <c r="A29" s="7">
        <v>2141</v>
      </c>
      <c r="B29" s="7">
        <v>1</v>
      </c>
      <c r="C29" s="7">
        <v>4</v>
      </c>
      <c r="D29" s="7">
        <v>1</v>
      </c>
      <c r="E29" s="9" t="s">
        <v>118</v>
      </c>
      <c r="F29" s="14">
        <f>SUM(G29:H29)</f>
        <v>0</v>
      </c>
      <c r="G29" s="14"/>
      <c r="H29" s="14"/>
      <c r="I29" s="14">
        <f>SUM(J29:K29)</f>
        <v>0</v>
      </c>
      <c r="J29" s="14"/>
      <c r="K29" s="14"/>
      <c r="L29" s="14" t="s">
        <v>20</v>
      </c>
      <c r="M29" s="14" t="s">
        <v>20</v>
      </c>
      <c r="N29" s="14" t="s">
        <v>20</v>
      </c>
    </row>
    <row r="30" spans="1:14" ht="27" customHeight="1" hidden="1">
      <c r="A30" s="7">
        <v>2150</v>
      </c>
      <c r="B30" s="30">
        <v>1</v>
      </c>
      <c r="C30" s="30">
        <v>5</v>
      </c>
      <c r="D30" s="30">
        <v>0</v>
      </c>
      <c r="E30" s="8" t="s">
        <v>119</v>
      </c>
      <c r="F30" s="33">
        <f>SUM(G30:H30)</f>
        <v>0</v>
      </c>
      <c r="G30" s="33">
        <f aca="true" t="shared" si="0" ref="G30:L30">G32</f>
        <v>0</v>
      </c>
      <c r="H30" s="33">
        <f t="shared" si="0"/>
        <v>0</v>
      </c>
      <c r="I30" s="33">
        <f t="shared" si="0"/>
        <v>0</v>
      </c>
      <c r="J30" s="33">
        <f t="shared" si="0"/>
        <v>0</v>
      </c>
      <c r="K30" s="33">
        <f t="shared" si="0"/>
        <v>0</v>
      </c>
      <c r="L30" s="33">
        <f t="shared" si="0"/>
        <v>0</v>
      </c>
      <c r="M30" s="33">
        <f>SUM(M32)</f>
        <v>0</v>
      </c>
      <c r="N30" s="33">
        <f>N32</f>
        <v>0</v>
      </c>
    </row>
    <row r="31" spans="1:14" ht="15" customHeight="1" hidden="1">
      <c r="A31" s="7" t="s">
        <v>20</v>
      </c>
      <c r="B31" s="7" t="s">
        <v>20</v>
      </c>
      <c r="C31" s="7" t="s">
        <v>20</v>
      </c>
      <c r="D31" s="7" t="s">
        <v>20</v>
      </c>
      <c r="E31" s="9" t="s">
        <v>24</v>
      </c>
      <c r="F31" s="14" t="s">
        <v>20</v>
      </c>
      <c r="G31" s="14" t="s">
        <v>20</v>
      </c>
      <c r="H31" s="14" t="s">
        <v>20</v>
      </c>
      <c r="I31" s="14" t="s">
        <v>20</v>
      </c>
      <c r="J31" s="14" t="s">
        <v>20</v>
      </c>
      <c r="K31" s="14" t="s">
        <v>20</v>
      </c>
      <c r="L31" s="14" t="s">
        <v>20</v>
      </c>
      <c r="M31" s="14" t="s">
        <v>20</v>
      </c>
      <c r="N31" s="14" t="s">
        <v>20</v>
      </c>
    </row>
    <row r="32" spans="1:14" ht="27" customHeight="1" hidden="1">
      <c r="A32" s="7">
        <v>2151</v>
      </c>
      <c r="B32" s="7">
        <v>1</v>
      </c>
      <c r="C32" s="7">
        <v>5</v>
      </c>
      <c r="D32" s="7">
        <v>1</v>
      </c>
      <c r="E32" s="9" t="s">
        <v>119</v>
      </c>
      <c r="F32" s="14">
        <f>SUM(G32:H32)</f>
        <v>0</v>
      </c>
      <c r="G32" s="14"/>
      <c r="H32" s="14">
        <v>0</v>
      </c>
      <c r="I32" s="14">
        <f>SUM(J32:K32)</f>
        <v>0</v>
      </c>
      <c r="J32" s="14"/>
      <c r="K32" s="14">
        <v>0</v>
      </c>
      <c r="L32" s="14">
        <v>0</v>
      </c>
      <c r="M32" s="14" t="s">
        <v>20</v>
      </c>
      <c r="N32" s="14">
        <v>0</v>
      </c>
    </row>
    <row r="33" spans="1:14" ht="15" customHeight="1">
      <c r="A33" s="7">
        <v>2160</v>
      </c>
      <c r="B33" s="30">
        <v>1</v>
      </c>
      <c r="C33" s="30">
        <v>6</v>
      </c>
      <c r="D33" s="30">
        <v>0</v>
      </c>
      <c r="E33" s="8" t="s">
        <v>120</v>
      </c>
      <c r="F33" s="33">
        <f>SUM(G33:H33)</f>
        <v>2936</v>
      </c>
      <c r="G33" s="33">
        <f>SUM(G35)</f>
        <v>2936</v>
      </c>
      <c r="H33" s="33">
        <f>SUM(H35)</f>
        <v>0</v>
      </c>
      <c r="I33" s="33">
        <f>SUM(J33:K33)</f>
        <v>2560</v>
      </c>
      <c r="J33" s="33">
        <f>SUM(J35)</f>
        <v>2560</v>
      </c>
      <c r="K33" s="33">
        <f>SUM(K35)</f>
        <v>0</v>
      </c>
      <c r="L33" s="33">
        <f>SUM(L35)</f>
        <v>1462.5</v>
      </c>
      <c r="M33" s="33">
        <f>SUM(M35)</f>
        <v>1462.5</v>
      </c>
      <c r="N33" s="33">
        <f>SUM(N35)</f>
        <v>0</v>
      </c>
    </row>
    <row r="34" spans="1:14" ht="15" customHeight="1">
      <c r="A34" s="7" t="s">
        <v>20</v>
      </c>
      <c r="B34" s="7" t="s">
        <v>20</v>
      </c>
      <c r="C34" s="7" t="s">
        <v>20</v>
      </c>
      <c r="D34" s="7" t="s">
        <v>20</v>
      </c>
      <c r="E34" s="9" t="s">
        <v>24</v>
      </c>
      <c r="F34" s="14" t="s">
        <v>20</v>
      </c>
      <c r="G34" s="14" t="s">
        <v>20</v>
      </c>
      <c r="H34" s="14" t="s">
        <v>20</v>
      </c>
      <c r="I34" s="14" t="s">
        <v>20</v>
      </c>
      <c r="J34" s="14" t="s">
        <v>20</v>
      </c>
      <c r="K34" s="14" t="s">
        <v>20</v>
      </c>
      <c r="L34" s="14" t="s">
        <v>20</v>
      </c>
      <c r="M34" s="14" t="s">
        <v>20</v>
      </c>
      <c r="N34" s="14" t="s">
        <v>20</v>
      </c>
    </row>
    <row r="35" spans="1:14" ht="15" customHeight="1">
      <c r="A35" s="7">
        <v>2161</v>
      </c>
      <c r="B35" s="7">
        <v>1</v>
      </c>
      <c r="C35" s="7">
        <v>6</v>
      </c>
      <c r="D35" s="7">
        <v>1</v>
      </c>
      <c r="E35" s="9" t="s">
        <v>120</v>
      </c>
      <c r="F35" s="14">
        <f>SUM(G35:H35)</f>
        <v>2936</v>
      </c>
      <c r="G35" s="72">
        <v>2936</v>
      </c>
      <c r="H35" s="14"/>
      <c r="I35" s="14">
        <f>SUM(J35:K35)</f>
        <v>2560</v>
      </c>
      <c r="J35" s="14">
        <v>2560</v>
      </c>
      <c r="K35" s="14"/>
      <c r="L35" s="14">
        <f>SUM(M35:N35)</f>
        <v>1462.5</v>
      </c>
      <c r="M35" s="14">
        <v>1462.5</v>
      </c>
      <c r="N35" s="14" t="s">
        <v>20</v>
      </c>
    </row>
    <row r="36" spans="1:14" ht="15" customHeight="1" hidden="1">
      <c r="A36" s="7">
        <v>2170</v>
      </c>
      <c r="B36" s="30">
        <v>1</v>
      </c>
      <c r="C36" s="30">
        <v>7</v>
      </c>
      <c r="D36" s="30">
        <v>0</v>
      </c>
      <c r="E36" s="8" t="s">
        <v>121</v>
      </c>
      <c r="F36" s="33">
        <f>SUM(G36:H36)</f>
        <v>0</v>
      </c>
      <c r="G36" s="33">
        <v>0</v>
      </c>
      <c r="H36" s="33">
        <v>0</v>
      </c>
      <c r="I36" s="33">
        <f>SUM(J36:K36)</f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</row>
    <row r="37" spans="1:14" ht="15" customHeight="1" hidden="1">
      <c r="A37" s="7" t="s">
        <v>20</v>
      </c>
      <c r="B37" s="7" t="s">
        <v>20</v>
      </c>
      <c r="C37" s="7" t="s">
        <v>20</v>
      </c>
      <c r="D37" s="7" t="s">
        <v>20</v>
      </c>
      <c r="E37" s="9" t="s">
        <v>24</v>
      </c>
      <c r="F37" s="14" t="s">
        <v>20</v>
      </c>
      <c r="G37" s="14" t="s">
        <v>20</v>
      </c>
      <c r="H37" s="14" t="s">
        <v>20</v>
      </c>
      <c r="I37" s="14" t="s">
        <v>20</v>
      </c>
      <c r="J37" s="14" t="s">
        <v>20</v>
      </c>
      <c r="K37" s="14" t="s">
        <v>20</v>
      </c>
      <c r="L37" s="14" t="s">
        <v>20</v>
      </c>
      <c r="M37" s="14" t="s">
        <v>20</v>
      </c>
      <c r="N37" s="14" t="s">
        <v>20</v>
      </c>
    </row>
    <row r="38" spans="1:14" ht="15" customHeight="1" hidden="1">
      <c r="A38" s="7">
        <v>2171</v>
      </c>
      <c r="B38" s="7">
        <v>1</v>
      </c>
      <c r="C38" s="7">
        <v>7</v>
      </c>
      <c r="D38" s="7">
        <v>1</v>
      </c>
      <c r="E38" s="9" t="s">
        <v>121</v>
      </c>
      <c r="F38" s="14">
        <f>SUM(G38:H38)</f>
        <v>0</v>
      </c>
      <c r="G38" s="14"/>
      <c r="H38" s="14"/>
      <c r="I38" s="14">
        <f>SUM(J38:K38)</f>
        <v>0</v>
      </c>
      <c r="J38" s="14"/>
      <c r="K38" s="14"/>
      <c r="L38" s="14">
        <f>SUM(M38:N38)</f>
        <v>0</v>
      </c>
      <c r="M38" s="14" t="s">
        <v>20</v>
      </c>
      <c r="N38" s="14" t="s">
        <v>20</v>
      </c>
    </row>
    <row r="39" spans="1:14" ht="27" customHeight="1" hidden="1">
      <c r="A39" s="7">
        <v>2180</v>
      </c>
      <c r="B39" s="30">
        <v>1</v>
      </c>
      <c r="C39" s="30">
        <v>8</v>
      </c>
      <c r="D39" s="30">
        <v>0</v>
      </c>
      <c r="E39" s="8" t="s">
        <v>122</v>
      </c>
      <c r="F39" s="33">
        <f>SUM(G39:H39)</f>
        <v>0</v>
      </c>
      <c r="G39" s="33">
        <f>SUM(G41)</f>
        <v>0</v>
      </c>
      <c r="H39" s="33">
        <f>SUM(H41)</f>
        <v>0</v>
      </c>
      <c r="I39" s="33">
        <f>SUM(J39:K39)</f>
        <v>0</v>
      </c>
      <c r="J39" s="33">
        <f>SUM(J41)</f>
        <v>0</v>
      </c>
      <c r="K39" s="33">
        <f>SUM(K41)</f>
        <v>0</v>
      </c>
      <c r="L39" s="33">
        <f>SUM(L41)</f>
        <v>0</v>
      </c>
      <c r="M39" s="33">
        <f>SUM(M41)</f>
        <v>0</v>
      </c>
      <c r="N39" s="33">
        <f>SUM(N41)</f>
        <v>0</v>
      </c>
    </row>
    <row r="40" spans="1:14" ht="15" customHeight="1" hidden="1">
      <c r="A40" s="7" t="s">
        <v>20</v>
      </c>
      <c r="B40" s="7" t="s">
        <v>20</v>
      </c>
      <c r="C40" s="7" t="s">
        <v>20</v>
      </c>
      <c r="D40" s="7" t="s">
        <v>20</v>
      </c>
      <c r="E40" s="9" t="s">
        <v>24</v>
      </c>
      <c r="F40" s="14" t="s">
        <v>20</v>
      </c>
      <c r="G40" s="14" t="s">
        <v>20</v>
      </c>
      <c r="H40" s="14" t="s">
        <v>20</v>
      </c>
      <c r="I40" s="14" t="s">
        <v>20</v>
      </c>
      <c r="J40" s="14" t="s">
        <v>20</v>
      </c>
      <c r="K40" s="14" t="s">
        <v>20</v>
      </c>
      <c r="L40" s="14" t="s">
        <v>20</v>
      </c>
      <c r="M40" s="14" t="s">
        <v>20</v>
      </c>
      <c r="N40" s="14" t="s">
        <v>20</v>
      </c>
    </row>
    <row r="41" spans="1:14" ht="27" customHeight="1" hidden="1">
      <c r="A41" s="7">
        <v>2181</v>
      </c>
      <c r="B41" s="7">
        <v>1</v>
      </c>
      <c r="C41" s="7">
        <v>8</v>
      </c>
      <c r="D41" s="7">
        <v>1</v>
      </c>
      <c r="E41" s="9" t="s">
        <v>122</v>
      </c>
      <c r="F41" s="14">
        <f>SUM(G41:H41)</f>
        <v>0</v>
      </c>
      <c r="G41" s="14">
        <v>0</v>
      </c>
      <c r="H41" s="14">
        <v>0</v>
      </c>
      <c r="I41" s="14">
        <f>SUM(J41:K41)</f>
        <v>0</v>
      </c>
      <c r="J41" s="14">
        <f>SUM(J43:J44)</f>
        <v>0</v>
      </c>
      <c r="K41" s="14">
        <f>SUM(K43:K44)</f>
        <v>0</v>
      </c>
      <c r="L41" s="14">
        <f>SUM(L43:L44)</f>
        <v>0</v>
      </c>
      <c r="M41" s="14">
        <f>SUM(M43:M44)</f>
        <v>0</v>
      </c>
      <c r="N41" s="14">
        <f>SUM(N43:N44)</f>
        <v>0</v>
      </c>
    </row>
    <row r="42" spans="1:14" ht="15" hidden="1">
      <c r="A42" s="7" t="s">
        <v>20</v>
      </c>
      <c r="B42" s="7" t="s">
        <v>20</v>
      </c>
      <c r="C42" s="7" t="s">
        <v>20</v>
      </c>
      <c r="D42" s="7" t="s">
        <v>20</v>
      </c>
      <c r="E42" s="9" t="s">
        <v>24</v>
      </c>
      <c r="F42" s="14" t="s">
        <v>20</v>
      </c>
      <c r="G42" s="14" t="s">
        <v>20</v>
      </c>
      <c r="H42" s="14" t="s">
        <v>20</v>
      </c>
      <c r="I42" s="14" t="s">
        <v>20</v>
      </c>
      <c r="J42" s="14" t="s">
        <v>20</v>
      </c>
      <c r="K42" s="14" t="s">
        <v>20</v>
      </c>
      <c r="L42" s="14" t="s">
        <v>20</v>
      </c>
      <c r="M42" s="14" t="s">
        <v>20</v>
      </c>
      <c r="N42" s="14" t="s">
        <v>20</v>
      </c>
    </row>
    <row r="43" spans="1:14" ht="15" customHeight="1" hidden="1">
      <c r="A43" s="7">
        <v>2182</v>
      </c>
      <c r="B43" s="7">
        <v>1</v>
      </c>
      <c r="C43" s="7">
        <v>8</v>
      </c>
      <c r="D43" s="7">
        <v>1</v>
      </c>
      <c r="E43" s="9" t="s">
        <v>123</v>
      </c>
      <c r="F43" s="14">
        <f>SUM(G43:H43)</f>
        <v>0</v>
      </c>
      <c r="G43" s="14"/>
      <c r="H43" s="14"/>
      <c r="I43" s="14">
        <f>SUM(J43:K43)</f>
        <v>0</v>
      </c>
      <c r="J43" s="14"/>
      <c r="K43" s="14"/>
      <c r="L43" s="14">
        <f>SUM(M43:N43)</f>
        <v>0</v>
      </c>
      <c r="M43" s="14" t="s">
        <v>20</v>
      </c>
      <c r="N43" s="14" t="s">
        <v>20</v>
      </c>
    </row>
    <row r="44" spans="1:14" ht="15" customHeight="1" hidden="1">
      <c r="A44" s="7">
        <v>2183</v>
      </c>
      <c r="B44" s="7">
        <v>1</v>
      </c>
      <c r="C44" s="7">
        <v>8</v>
      </c>
      <c r="D44" s="7">
        <v>1</v>
      </c>
      <c r="E44" s="9" t="s">
        <v>124</v>
      </c>
      <c r="F44" s="14">
        <f>SUM(G44:H44)</f>
        <v>0</v>
      </c>
      <c r="G44" s="14"/>
      <c r="H44" s="14"/>
      <c r="I44" s="14">
        <f>SUM(J44:K44)</f>
        <v>0</v>
      </c>
      <c r="J44" s="14"/>
      <c r="K44" s="14"/>
      <c r="L44" s="14">
        <f>SUM(M44:N44)</f>
        <v>0</v>
      </c>
      <c r="M44" s="14" t="s">
        <v>20</v>
      </c>
      <c r="N44" s="14" t="s">
        <v>20</v>
      </c>
    </row>
    <row r="45" spans="1:14" ht="20.25" customHeight="1">
      <c r="A45" s="7">
        <v>2200</v>
      </c>
      <c r="B45" s="30">
        <v>2</v>
      </c>
      <c r="C45" s="30">
        <v>0</v>
      </c>
      <c r="D45" s="30">
        <v>0</v>
      </c>
      <c r="E45" s="69" t="s">
        <v>269</v>
      </c>
      <c r="F45" s="33">
        <f>SUM(G45:H45)</f>
        <v>830</v>
      </c>
      <c r="G45" s="33">
        <f>SUM(G47,G50,G53,G56,G60)</f>
        <v>830</v>
      </c>
      <c r="H45" s="33">
        <f>SUM(H47,H50,H53,H56,H60,)</f>
        <v>0</v>
      </c>
      <c r="I45" s="33">
        <f>SUM(J45:K45)</f>
        <v>830</v>
      </c>
      <c r="J45" s="33">
        <f>SUM(J47,J50,J53,J56,J60)</f>
        <v>830</v>
      </c>
      <c r="K45" s="33">
        <f>SUM(K47,K50,K53,K56,K60,)</f>
        <v>0</v>
      </c>
      <c r="L45" s="33">
        <f>SUM(L47,L50,L53,L56,L60,)</f>
        <v>0</v>
      </c>
      <c r="M45" s="33">
        <f>SUM(M47,M50,M53,M56,M60,)</f>
        <v>0</v>
      </c>
      <c r="N45" s="33">
        <f>SUM(N47,N50,N53,N56,N60,)</f>
        <v>0</v>
      </c>
    </row>
    <row r="46" spans="1:14" ht="15" customHeight="1">
      <c r="A46" s="7" t="s">
        <v>20</v>
      </c>
      <c r="B46" s="7" t="s">
        <v>20</v>
      </c>
      <c r="C46" s="7" t="s">
        <v>20</v>
      </c>
      <c r="D46" s="7" t="s">
        <v>20</v>
      </c>
      <c r="E46" s="9" t="s">
        <v>27</v>
      </c>
      <c r="F46" s="14" t="s">
        <v>20</v>
      </c>
      <c r="G46" s="14" t="s">
        <v>20</v>
      </c>
      <c r="H46" s="14" t="s">
        <v>20</v>
      </c>
      <c r="I46" s="14" t="s">
        <v>20</v>
      </c>
      <c r="J46" s="14" t="s">
        <v>20</v>
      </c>
      <c r="K46" s="14" t="s">
        <v>20</v>
      </c>
      <c r="L46" s="14" t="s">
        <v>20</v>
      </c>
      <c r="M46" s="14" t="s">
        <v>20</v>
      </c>
      <c r="N46" s="14" t="s">
        <v>20</v>
      </c>
    </row>
    <row r="47" spans="1:14" ht="15" customHeight="1" hidden="1">
      <c r="A47" s="7">
        <v>2210</v>
      </c>
      <c r="B47" s="30">
        <v>2</v>
      </c>
      <c r="C47" s="30">
        <v>1</v>
      </c>
      <c r="D47" s="30">
        <v>0</v>
      </c>
      <c r="E47" s="8" t="s">
        <v>125</v>
      </c>
      <c r="F47" s="33">
        <f>SUM(G47:H47)</f>
        <v>0</v>
      </c>
      <c r="G47" s="33">
        <f>SUM(G49)</f>
        <v>0</v>
      </c>
      <c r="H47" s="33">
        <f>SUM(H49)</f>
        <v>0</v>
      </c>
      <c r="I47" s="33">
        <f>SUM(J47:K47)</f>
        <v>0</v>
      </c>
      <c r="J47" s="33">
        <f>SUM(J49)</f>
        <v>0</v>
      </c>
      <c r="K47" s="33">
        <f>SUM(K49)</f>
        <v>0</v>
      </c>
      <c r="L47" s="33">
        <f>SUM(L49)</f>
        <v>0</v>
      </c>
      <c r="M47" s="33">
        <f>SUM(M49)</f>
        <v>0</v>
      </c>
      <c r="N47" s="33">
        <f>SUM(N49)</f>
        <v>0</v>
      </c>
    </row>
    <row r="48" spans="1:14" ht="15" customHeight="1" hidden="1">
      <c r="A48" s="7" t="s">
        <v>20</v>
      </c>
      <c r="B48" s="7" t="s">
        <v>20</v>
      </c>
      <c r="C48" s="7" t="s">
        <v>20</v>
      </c>
      <c r="D48" s="7" t="s">
        <v>20</v>
      </c>
      <c r="E48" s="9" t="s">
        <v>24</v>
      </c>
      <c r="F48" s="14" t="s">
        <v>20</v>
      </c>
      <c r="G48" s="14" t="s">
        <v>20</v>
      </c>
      <c r="H48" s="14" t="s">
        <v>20</v>
      </c>
      <c r="I48" s="14" t="s">
        <v>20</v>
      </c>
      <c r="J48" s="14" t="s">
        <v>20</v>
      </c>
      <c r="K48" s="14" t="s">
        <v>20</v>
      </c>
      <c r="L48" s="14" t="s">
        <v>20</v>
      </c>
      <c r="M48" s="14" t="s">
        <v>20</v>
      </c>
      <c r="N48" s="14" t="s">
        <v>20</v>
      </c>
    </row>
    <row r="49" spans="1:14" ht="15" customHeight="1" hidden="1">
      <c r="A49" s="7">
        <v>2211</v>
      </c>
      <c r="B49" s="7">
        <v>2</v>
      </c>
      <c r="C49" s="7">
        <v>1</v>
      </c>
      <c r="D49" s="7">
        <v>1</v>
      </c>
      <c r="E49" s="9" t="s">
        <v>125</v>
      </c>
      <c r="F49" s="14">
        <f>SUM(G49:H49)</f>
        <v>0</v>
      </c>
      <c r="G49" s="14"/>
      <c r="H49" s="14"/>
      <c r="I49" s="14">
        <f>SUM(J49:K49)</f>
        <v>0</v>
      </c>
      <c r="J49" s="14"/>
      <c r="K49" s="14"/>
      <c r="L49" s="14">
        <f>SUM(M49:N49)</f>
        <v>0</v>
      </c>
      <c r="M49" s="14" t="s">
        <v>20</v>
      </c>
      <c r="N49" s="14" t="s">
        <v>20</v>
      </c>
    </row>
    <row r="50" spans="1:14" ht="15" customHeight="1">
      <c r="A50" s="7">
        <v>2220</v>
      </c>
      <c r="B50" s="30">
        <v>2</v>
      </c>
      <c r="C50" s="30">
        <v>2</v>
      </c>
      <c r="D50" s="30">
        <v>0</v>
      </c>
      <c r="E50" s="8" t="s">
        <v>126</v>
      </c>
      <c r="F50" s="33">
        <f>SUM(G50:H50)</f>
        <v>480</v>
      </c>
      <c r="G50" s="33">
        <f>SUM(G52)</f>
        <v>480</v>
      </c>
      <c r="H50" s="33">
        <f>SUM(H52)</f>
        <v>0</v>
      </c>
      <c r="I50" s="33">
        <f>SUM(J50:K50)</f>
        <v>480</v>
      </c>
      <c r="J50" s="33">
        <f>SUM(J52)</f>
        <v>480</v>
      </c>
      <c r="K50" s="33">
        <f>SUM(K52)</f>
        <v>0</v>
      </c>
      <c r="L50" s="33">
        <f>SUM(L52)</f>
        <v>0</v>
      </c>
      <c r="M50" s="33">
        <f>SUM(M52)</f>
        <v>0</v>
      </c>
      <c r="N50" s="33">
        <f>SUM(N52)</f>
        <v>0</v>
      </c>
    </row>
    <row r="51" spans="1:14" ht="15" customHeight="1">
      <c r="A51" s="7" t="s">
        <v>20</v>
      </c>
      <c r="B51" s="7" t="s">
        <v>20</v>
      </c>
      <c r="C51" s="7" t="s">
        <v>20</v>
      </c>
      <c r="D51" s="7" t="s">
        <v>20</v>
      </c>
      <c r="E51" s="9" t="s">
        <v>24</v>
      </c>
      <c r="F51" s="14" t="s">
        <v>20</v>
      </c>
      <c r="G51" s="14" t="s">
        <v>20</v>
      </c>
      <c r="H51" s="14" t="s">
        <v>20</v>
      </c>
      <c r="I51" s="14" t="s">
        <v>20</v>
      </c>
      <c r="J51" s="14" t="s">
        <v>20</v>
      </c>
      <c r="K51" s="14" t="s">
        <v>20</v>
      </c>
      <c r="L51" s="14" t="s">
        <v>20</v>
      </c>
      <c r="M51" s="14" t="s">
        <v>20</v>
      </c>
      <c r="N51" s="14" t="s">
        <v>20</v>
      </c>
    </row>
    <row r="52" spans="1:14" ht="15" customHeight="1">
      <c r="A52" s="7">
        <v>2221</v>
      </c>
      <c r="B52" s="7">
        <v>2</v>
      </c>
      <c r="C52" s="7">
        <v>2</v>
      </c>
      <c r="D52" s="7">
        <v>1</v>
      </c>
      <c r="E52" s="9" t="s">
        <v>126</v>
      </c>
      <c r="F52" s="14">
        <f>SUM(G52:H52)</f>
        <v>480</v>
      </c>
      <c r="G52" s="14">
        <v>480</v>
      </c>
      <c r="H52" s="14"/>
      <c r="I52" s="14">
        <f>SUM(J52:K52)</f>
        <v>480</v>
      </c>
      <c r="J52" s="14">
        <v>480</v>
      </c>
      <c r="K52" s="14"/>
      <c r="L52" s="14">
        <f>SUM(M52:N52)</f>
        <v>0</v>
      </c>
      <c r="M52" s="14">
        <v>0</v>
      </c>
      <c r="N52" s="14" t="s">
        <v>20</v>
      </c>
    </row>
    <row r="53" spans="1:14" ht="15" customHeight="1" hidden="1">
      <c r="A53" s="7">
        <v>2230</v>
      </c>
      <c r="B53" s="30">
        <v>2</v>
      </c>
      <c r="C53" s="30">
        <v>3</v>
      </c>
      <c r="D53" s="30">
        <v>0</v>
      </c>
      <c r="E53" s="8" t="s">
        <v>127</v>
      </c>
      <c r="F53" s="33">
        <f>SUM(G53:H53)</f>
        <v>0</v>
      </c>
      <c r="G53" s="33">
        <f>SUM(G55)</f>
        <v>0</v>
      </c>
      <c r="H53" s="33">
        <f>SUM(H55)</f>
        <v>0</v>
      </c>
      <c r="I53" s="33">
        <f>SUM(J53:K53)</f>
        <v>0</v>
      </c>
      <c r="J53" s="33">
        <f>SUM(J55)</f>
        <v>0</v>
      </c>
      <c r="K53" s="33">
        <f>SUM(K55)</f>
        <v>0</v>
      </c>
      <c r="L53" s="33">
        <f>SUM(L55)</f>
        <v>0</v>
      </c>
      <c r="M53" s="33">
        <f>SUM(M55)</f>
        <v>0</v>
      </c>
      <c r="N53" s="33">
        <f>SUM(N55)</f>
        <v>0</v>
      </c>
    </row>
    <row r="54" spans="1:14" ht="15" customHeight="1" hidden="1">
      <c r="A54" s="7" t="s">
        <v>20</v>
      </c>
      <c r="B54" s="7" t="s">
        <v>20</v>
      </c>
      <c r="C54" s="7" t="s">
        <v>20</v>
      </c>
      <c r="D54" s="7" t="s">
        <v>20</v>
      </c>
      <c r="E54" s="9" t="s">
        <v>24</v>
      </c>
      <c r="F54" s="14" t="s">
        <v>20</v>
      </c>
      <c r="G54" s="14" t="s">
        <v>20</v>
      </c>
      <c r="H54" s="14" t="s">
        <v>20</v>
      </c>
      <c r="I54" s="14" t="s">
        <v>20</v>
      </c>
      <c r="J54" s="14" t="s">
        <v>20</v>
      </c>
      <c r="K54" s="14" t="s">
        <v>20</v>
      </c>
      <c r="L54" s="14" t="s">
        <v>20</v>
      </c>
      <c r="M54" s="14" t="s">
        <v>20</v>
      </c>
      <c r="N54" s="14" t="s">
        <v>20</v>
      </c>
    </row>
    <row r="55" spans="1:14" ht="15" customHeight="1" hidden="1">
      <c r="A55" s="7">
        <v>2231</v>
      </c>
      <c r="B55" s="7">
        <v>2</v>
      </c>
      <c r="C55" s="7">
        <v>3</v>
      </c>
      <c r="D55" s="7">
        <v>1</v>
      </c>
      <c r="E55" s="9" t="s">
        <v>127</v>
      </c>
      <c r="F55" s="14">
        <f>SUM(G55:H55)</f>
        <v>0</v>
      </c>
      <c r="G55" s="14"/>
      <c r="H55" s="14"/>
      <c r="I55" s="14">
        <f>SUM(J55:K55)</f>
        <v>0</v>
      </c>
      <c r="J55" s="14"/>
      <c r="K55" s="14"/>
      <c r="L55" s="14">
        <f>SUM(M55:N55)</f>
        <v>0</v>
      </c>
      <c r="M55" s="14" t="s">
        <v>20</v>
      </c>
      <c r="N55" s="14" t="s">
        <v>20</v>
      </c>
    </row>
    <row r="56" spans="1:14" ht="15" customHeight="1" hidden="1">
      <c r="A56" s="7">
        <v>2240</v>
      </c>
      <c r="B56" s="30">
        <v>2</v>
      </c>
      <c r="C56" s="30">
        <v>4</v>
      </c>
      <c r="D56" s="30">
        <v>0</v>
      </c>
      <c r="E56" s="8" t="s">
        <v>128</v>
      </c>
      <c r="F56" s="33">
        <f>SUM(G56:H56)</f>
        <v>0</v>
      </c>
      <c r="G56" s="33">
        <f>SUM(G58)</f>
        <v>0</v>
      </c>
      <c r="H56" s="33">
        <f>SUM(H58)</f>
        <v>0</v>
      </c>
      <c r="I56" s="33">
        <f>SUM(J56:K56)</f>
        <v>0</v>
      </c>
      <c r="J56" s="33">
        <f>SUM(J58)</f>
        <v>0</v>
      </c>
      <c r="K56" s="33">
        <f>SUM(K58)</f>
        <v>0</v>
      </c>
      <c r="L56" s="33">
        <f>SUM(L58)</f>
        <v>0</v>
      </c>
      <c r="M56" s="33">
        <f>SUM(M58)</f>
        <v>0</v>
      </c>
      <c r="N56" s="33">
        <f>SUM(N58)</f>
        <v>0</v>
      </c>
    </row>
    <row r="57" spans="1:14" ht="15" hidden="1">
      <c r="A57" s="7" t="s">
        <v>20</v>
      </c>
      <c r="B57" s="7" t="s">
        <v>20</v>
      </c>
      <c r="C57" s="7" t="s">
        <v>20</v>
      </c>
      <c r="D57" s="7" t="s">
        <v>20</v>
      </c>
      <c r="E57" s="9" t="s">
        <v>24</v>
      </c>
      <c r="F57" s="14" t="s">
        <v>20</v>
      </c>
      <c r="G57" s="14" t="s">
        <v>20</v>
      </c>
      <c r="H57" s="14" t="s">
        <v>20</v>
      </c>
      <c r="I57" s="14" t="s">
        <v>20</v>
      </c>
      <c r="J57" s="14" t="s">
        <v>20</v>
      </c>
      <c r="K57" s="14" t="s">
        <v>20</v>
      </c>
      <c r="L57" s="14" t="s">
        <v>20</v>
      </c>
      <c r="M57" s="14" t="s">
        <v>20</v>
      </c>
      <c r="N57" s="14" t="s">
        <v>20</v>
      </c>
    </row>
    <row r="58" spans="1:14" ht="15" customHeight="1" hidden="1">
      <c r="A58" s="7">
        <v>2241</v>
      </c>
      <c r="B58" s="7">
        <v>2</v>
      </c>
      <c r="C58" s="7">
        <v>4</v>
      </c>
      <c r="D58" s="7">
        <v>1</v>
      </c>
      <c r="E58" s="9" t="s">
        <v>128</v>
      </c>
      <c r="F58" s="14">
        <f>SUM(G58:H58)</f>
        <v>0</v>
      </c>
      <c r="G58" s="14"/>
      <c r="H58" s="14"/>
      <c r="I58" s="14">
        <f>SUM(J58:K58)</f>
        <v>0</v>
      </c>
      <c r="J58" s="14"/>
      <c r="K58" s="14"/>
      <c r="L58" s="14">
        <f>SUM(M58:N58)</f>
        <v>0</v>
      </c>
      <c r="M58" s="14" t="s">
        <v>20</v>
      </c>
      <c r="N58" s="14" t="s">
        <v>20</v>
      </c>
    </row>
    <row r="59" spans="1:14" ht="15" hidden="1">
      <c r="A59" s="7" t="s">
        <v>20</v>
      </c>
      <c r="B59" s="7" t="s">
        <v>20</v>
      </c>
      <c r="C59" s="7" t="s">
        <v>20</v>
      </c>
      <c r="D59" s="7" t="s">
        <v>20</v>
      </c>
      <c r="E59" s="9" t="s">
        <v>24</v>
      </c>
      <c r="F59" s="14" t="s">
        <v>20</v>
      </c>
      <c r="G59" s="14" t="s">
        <v>20</v>
      </c>
      <c r="H59" s="14" t="s">
        <v>20</v>
      </c>
      <c r="I59" s="14" t="s">
        <v>20</v>
      </c>
      <c r="J59" s="14" t="s">
        <v>20</v>
      </c>
      <c r="K59" s="14" t="s">
        <v>20</v>
      </c>
      <c r="L59" s="14" t="s">
        <v>20</v>
      </c>
      <c r="M59" s="14" t="s">
        <v>20</v>
      </c>
      <c r="N59" s="14" t="s">
        <v>20</v>
      </c>
    </row>
    <row r="60" spans="1:14" ht="15">
      <c r="A60" s="7">
        <v>2250</v>
      </c>
      <c r="B60" s="30">
        <v>2</v>
      </c>
      <c r="C60" s="30">
        <v>5</v>
      </c>
      <c r="D60" s="30">
        <v>0</v>
      </c>
      <c r="E60" s="8" t="s">
        <v>129</v>
      </c>
      <c r="F60" s="33">
        <f>SUM(G60:H60)</f>
        <v>350</v>
      </c>
      <c r="G60" s="33">
        <f>SUM(G62)</f>
        <v>350</v>
      </c>
      <c r="H60" s="33">
        <f>SUM(H62)</f>
        <v>0</v>
      </c>
      <c r="I60" s="33">
        <f>SUM(J60:K60)</f>
        <v>350</v>
      </c>
      <c r="J60" s="33">
        <f>SUM(J62)</f>
        <v>350</v>
      </c>
      <c r="K60" s="33">
        <f>SUM(K62)</f>
        <v>0</v>
      </c>
      <c r="L60" s="33">
        <f>SUM(L62)</f>
        <v>0</v>
      </c>
      <c r="M60" s="33">
        <f>SUM(M62)</f>
        <v>0</v>
      </c>
      <c r="N60" s="33">
        <f>SUM(N62)</f>
        <v>0</v>
      </c>
    </row>
    <row r="61" spans="1:14" ht="15">
      <c r="A61" s="7" t="s">
        <v>20</v>
      </c>
      <c r="B61" s="7" t="s">
        <v>20</v>
      </c>
      <c r="C61" s="7" t="s">
        <v>20</v>
      </c>
      <c r="D61" s="7" t="s">
        <v>20</v>
      </c>
      <c r="E61" s="9" t="s">
        <v>24</v>
      </c>
      <c r="F61" s="14" t="s">
        <v>20</v>
      </c>
      <c r="G61" s="14" t="s">
        <v>20</v>
      </c>
      <c r="H61" s="14" t="s">
        <v>20</v>
      </c>
      <c r="I61" s="14" t="s">
        <v>20</v>
      </c>
      <c r="J61" s="14" t="s">
        <v>20</v>
      </c>
      <c r="K61" s="14" t="s">
        <v>20</v>
      </c>
      <c r="L61" s="14" t="s">
        <v>20</v>
      </c>
      <c r="M61" s="14" t="s">
        <v>20</v>
      </c>
      <c r="N61" s="14" t="s">
        <v>20</v>
      </c>
    </row>
    <row r="62" spans="1:14" ht="15">
      <c r="A62" s="7">
        <v>2251</v>
      </c>
      <c r="B62" s="7">
        <v>2</v>
      </c>
      <c r="C62" s="7">
        <v>5</v>
      </c>
      <c r="D62" s="7">
        <v>1</v>
      </c>
      <c r="E62" s="9" t="s">
        <v>129</v>
      </c>
      <c r="F62" s="14">
        <f>SUM(G62:H62)</f>
        <v>350</v>
      </c>
      <c r="G62" s="14">
        <v>350</v>
      </c>
      <c r="H62" s="14"/>
      <c r="I62" s="14">
        <f>SUM(J62:K62)</f>
        <v>350</v>
      </c>
      <c r="J62" s="14">
        <v>350</v>
      </c>
      <c r="K62" s="14"/>
      <c r="L62" s="14">
        <f>SUM(M62:N62)</f>
        <v>0</v>
      </c>
      <c r="M62" s="14" t="s">
        <v>20</v>
      </c>
      <c r="N62" s="14" t="s">
        <v>20</v>
      </c>
    </row>
    <row r="63" spans="1:14" ht="44.25" customHeight="1">
      <c r="A63" s="7">
        <v>2300</v>
      </c>
      <c r="B63" s="30">
        <v>3</v>
      </c>
      <c r="C63" s="30">
        <v>0</v>
      </c>
      <c r="D63" s="30">
        <v>0</v>
      </c>
      <c r="E63" s="31" t="s">
        <v>268</v>
      </c>
      <c r="F63" s="33">
        <f>SUM(G63:H63)</f>
        <v>1630</v>
      </c>
      <c r="G63" s="33">
        <f>SUM(G65,G70,G73,G77,G83,G86,G89)</f>
        <v>1630</v>
      </c>
      <c r="H63" s="33">
        <f>SUM(H65,H70,H73,H77,H83,H86,H89,)</f>
        <v>0</v>
      </c>
      <c r="I63" s="33">
        <f>SUM(J63:K63)</f>
        <v>1630</v>
      </c>
      <c r="J63" s="33">
        <f>SUM(J65,J70,J73,J77,J83,J86,J89,)</f>
        <v>1630</v>
      </c>
      <c r="K63" s="33">
        <f>SUM(K65,K70,K73,K77,K83,K86,K89,)</f>
        <v>0</v>
      </c>
      <c r="L63" s="33">
        <f>SUM(L65,L70,L73,L77,L83,L86,L89,)</f>
        <v>0</v>
      </c>
      <c r="M63" s="33">
        <f>SUM(M65,M70,M73,M77,M83,M86,M89,)</f>
        <v>0</v>
      </c>
      <c r="N63" s="33">
        <f>SUM(N65,N70,N73,N77,N83,N86,N89,)</f>
        <v>0</v>
      </c>
    </row>
    <row r="64" spans="1:14" ht="15" customHeight="1">
      <c r="A64" s="7" t="s">
        <v>20</v>
      </c>
      <c r="B64" s="7" t="s">
        <v>20</v>
      </c>
      <c r="C64" s="7" t="s">
        <v>20</v>
      </c>
      <c r="D64" s="7" t="s">
        <v>20</v>
      </c>
      <c r="E64" s="9" t="s">
        <v>27</v>
      </c>
      <c r="F64" s="14" t="s">
        <v>20</v>
      </c>
      <c r="G64" s="14" t="s">
        <v>20</v>
      </c>
      <c r="H64" s="14" t="s">
        <v>20</v>
      </c>
      <c r="I64" s="14" t="s">
        <v>20</v>
      </c>
      <c r="J64" s="14" t="s">
        <v>20</v>
      </c>
      <c r="K64" s="14" t="s">
        <v>20</v>
      </c>
      <c r="L64" s="14" t="s">
        <v>20</v>
      </c>
      <c r="M64" s="14" t="s">
        <v>20</v>
      </c>
      <c r="N64" s="14" t="s">
        <v>20</v>
      </c>
    </row>
    <row r="65" spans="1:14" ht="15" customHeight="1" hidden="1">
      <c r="A65" s="7">
        <v>2310</v>
      </c>
      <c r="B65" s="30">
        <v>3</v>
      </c>
      <c r="C65" s="30">
        <v>1</v>
      </c>
      <c r="D65" s="30">
        <v>0</v>
      </c>
      <c r="E65" s="8" t="s">
        <v>130</v>
      </c>
      <c r="F65" s="33">
        <f>SUM(G65:H65)</f>
        <v>0</v>
      </c>
      <c r="G65" s="33">
        <f>SUM(G67:G69)</f>
        <v>0</v>
      </c>
      <c r="H65" s="33">
        <f>SUM(H67:H69)</f>
        <v>0</v>
      </c>
      <c r="I65" s="33">
        <f>SUM(J65:K65)</f>
        <v>0</v>
      </c>
      <c r="J65" s="33">
        <f>SUM(J67:J69)</f>
        <v>0</v>
      </c>
      <c r="K65" s="33">
        <f>SUM(K67:K69)</f>
        <v>0</v>
      </c>
      <c r="L65" s="33">
        <f>SUM(L67:L69)</f>
        <v>0</v>
      </c>
      <c r="M65" s="33">
        <f>SUM(M67:M69)</f>
        <v>0</v>
      </c>
      <c r="N65" s="33">
        <f>SUM(N67:N69)</f>
        <v>0</v>
      </c>
    </row>
    <row r="66" spans="1:14" ht="15" customHeight="1" hidden="1">
      <c r="A66" s="7" t="s">
        <v>20</v>
      </c>
      <c r="B66" s="7" t="s">
        <v>20</v>
      </c>
      <c r="C66" s="7" t="s">
        <v>20</v>
      </c>
      <c r="D66" s="7" t="s">
        <v>20</v>
      </c>
      <c r="E66" s="9" t="s">
        <v>24</v>
      </c>
      <c r="F66" s="14" t="s">
        <v>20</v>
      </c>
      <c r="G66" s="14" t="s">
        <v>20</v>
      </c>
      <c r="H66" s="14" t="s">
        <v>20</v>
      </c>
      <c r="I66" s="14" t="s">
        <v>20</v>
      </c>
      <c r="J66" s="14" t="s">
        <v>20</v>
      </c>
      <c r="K66" s="14" t="s">
        <v>20</v>
      </c>
      <c r="L66" s="14" t="s">
        <v>20</v>
      </c>
      <c r="M66" s="14" t="s">
        <v>20</v>
      </c>
      <c r="N66" s="14" t="s">
        <v>20</v>
      </c>
    </row>
    <row r="67" spans="1:14" ht="15" customHeight="1" hidden="1">
      <c r="A67" s="7">
        <v>2311</v>
      </c>
      <c r="B67" s="7">
        <v>3</v>
      </c>
      <c r="C67" s="7">
        <v>1</v>
      </c>
      <c r="D67" s="7">
        <v>1</v>
      </c>
      <c r="E67" s="9" t="s">
        <v>131</v>
      </c>
      <c r="F67" s="14">
        <f>SUM(G67:H67)</f>
        <v>0</v>
      </c>
      <c r="G67" s="14"/>
      <c r="H67" s="14"/>
      <c r="I67" s="14">
        <f>SUM(J67:K67)</f>
        <v>0</v>
      </c>
      <c r="J67" s="14"/>
      <c r="K67" s="14"/>
      <c r="L67" s="14">
        <f>SUM(M67:N67)</f>
        <v>0</v>
      </c>
      <c r="M67" s="14" t="s">
        <v>20</v>
      </c>
      <c r="N67" s="14" t="s">
        <v>20</v>
      </c>
    </row>
    <row r="68" spans="1:14" ht="15" customHeight="1" hidden="1">
      <c r="A68" s="7">
        <v>2312</v>
      </c>
      <c r="B68" s="7">
        <v>3</v>
      </c>
      <c r="C68" s="7">
        <v>1</v>
      </c>
      <c r="D68" s="7">
        <v>2</v>
      </c>
      <c r="E68" s="9" t="s">
        <v>132</v>
      </c>
      <c r="F68" s="14">
        <f>SUM(G68:H68)</f>
        <v>0</v>
      </c>
      <c r="G68" s="14"/>
      <c r="H68" s="14"/>
      <c r="I68" s="14">
        <f>SUM(J68:K68)</f>
        <v>0</v>
      </c>
      <c r="J68" s="14"/>
      <c r="K68" s="14"/>
      <c r="L68" s="14">
        <f>SUM(M68:N68)</f>
        <v>0</v>
      </c>
      <c r="M68" s="14" t="s">
        <v>20</v>
      </c>
      <c r="N68" s="14" t="s">
        <v>20</v>
      </c>
    </row>
    <row r="69" spans="1:14" ht="15" customHeight="1" hidden="1">
      <c r="A69" s="7">
        <v>2313</v>
      </c>
      <c r="B69" s="7">
        <v>3</v>
      </c>
      <c r="C69" s="7">
        <v>1</v>
      </c>
      <c r="D69" s="7">
        <v>3</v>
      </c>
      <c r="E69" s="9" t="s">
        <v>133</v>
      </c>
      <c r="F69" s="14">
        <f>SUM(G69:H69)</f>
        <v>0</v>
      </c>
      <c r="G69" s="14"/>
      <c r="H69" s="14"/>
      <c r="I69" s="14">
        <f>SUM(J69:K69)</f>
        <v>0</v>
      </c>
      <c r="J69" s="14"/>
      <c r="K69" s="14"/>
      <c r="L69" s="14">
        <f>SUM(M69:N69)</f>
        <v>0</v>
      </c>
      <c r="M69" s="14" t="s">
        <v>20</v>
      </c>
      <c r="N69" s="14" t="s">
        <v>20</v>
      </c>
    </row>
    <row r="70" spans="1:14" ht="15" customHeight="1">
      <c r="A70" s="7">
        <v>2320</v>
      </c>
      <c r="B70" s="30">
        <v>3</v>
      </c>
      <c r="C70" s="30">
        <v>2</v>
      </c>
      <c r="D70" s="30">
        <v>0</v>
      </c>
      <c r="E70" s="8" t="s">
        <v>134</v>
      </c>
      <c r="F70" s="33">
        <f>SUM(G70:H70)</f>
        <v>1630</v>
      </c>
      <c r="G70" s="33">
        <f>SUM(G72)</f>
        <v>1630</v>
      </c>
      <c r="H70" s="33">
        <f>SUM(H72)</f>
        <v>0</v>
      </c>
      <c r="I70" s="33">
        <f>SUM(J70:K70)</f>
        <v>1630</v>
      </c>
      <c r="J70" s="33">
        <f>J72</f>
        <v>1630</v>
      </c>
      <c r="K70" s="33">
        <f>SUM(K72)</f>
        <v>0</v>
      </c>
      <c r="L70" s="33">
        <f>SUM(L72)</f>
        <v>0</v>
      </c>
      <c r="M70" s="33">
        <f>SUM(M72)</f>
        <v>0</v>
      </c>
      <c r="N70" s="33">
        <f>SUM(N72)</f>
        <v>0</v>
      </c>
    </row>
    <row r="71" spans="1:14" ht="15" customHeight="1">
      <c r="A71" s="7" t="s">
        <v>20</v>
      </c>
      <c r="B71" s="7" t="s">
        <v>20</v>
      </c>
      <c r="C71" s="7" t="s">
        <v>20</v>
      </c>
      <c r="D71" s="7" t="s">
        <v>20</v>
      </c>
      <c r="E71" s="9" t="s">
        <v>24</v>
      </c>
      <c r="F71" s="14" t="s">
        <v>20</v>
      </c>
      <c r="G71" s="14" t="s">
        <v>20</v>
      </c>
      <c r="H71" s="14" t="s">
        <v>20</v>
      </c>
      <c r="I71" s="14" t="s">
        <v>20</v>
      </c>
      <c r="J71" s="14" t="s">
        <v>20</v>
      </c>
      <c r="K71" s="14"/>
      <c r="L71" s="14" t="s">
        <v>20</v>
      </c>
      <c r="M71" s="14" t="s">
        <v>20</v>
      </c>
      <c r="N71" s="14" t="s">
        <v>20</v>
      </c>
    </row>
    <row r="72" spans="1:14" ht="15" customHeight="1">
      <c r="A72" s="7">
        <v>2321</v>
      </c>
      <c r="B72" s="7">
        <v>3</v>
      </c>
      <c r="C72" s="7">
        <v>2</v>
      </c>
      <c r="D72" s="7">
        <v>1</v>
      </c>
      <c r="E72" s="9" t="s">
        <v>134</v>
      </c>
      <c r="F72" s="14">
        <f>SUM(G72:H72)</f>
        <v>1630</v>
      </c>
      <c r="G72" s="14">
        <v>1630</v>
      </c>
      <c r="H72" s="14"/>
      <c r="I72" s="14">
        <f>SUM(J72:K72)</f>
        <v>1630</v>
      </c>
      <c r="J72" s="14">
        <v>1630</v>
      </c>
      <c r="K72" s="14"/>
      <c r="L72" s="14">
        <f>SUM(M72:N72)</f>
        <v>0</v>
      </c>
      <c r="M72" s="14" t="s">
        <v>20</v>
      </c>
      <c r="N72" s="14" t="s">
        <v>20</v>
      </c>
    </row>
    <row r="73" spans="1:14" ht="15" customHeight="1" hidden="1">
      <c r="A73" s="7">
        <v>2330</v>
      </c>
      <c r="B73" s="30">
        <v>3</v>
      </c>
      <c r="C73" s="30">
        <v>3</v>
      </c>
      <c r="D73" s="30">
        <v>0</v>
      </c>
      <c r="E73" s="8" t="s">
        <v>135</v>
      </c>
      <c r="F73" s="33">
        <f>SUM(G73:H73)</f>
        <v>0</v>
      </c>
      <c r="G73" s="33">
        <v>0</v>
      </c>
      <c r="H73" s="33">
        <v>0</v>
      </c>
      <c r="I73" s="33">
        <f>SUM(J73:K73)</f>
        <v>0</v>
      </c>
      <c r="J73" s="33">
        <f>SUM(J75:J76)</f>
        <v>0</v>
      </c>
      <c r="K73" s="33">
        <f>SUM(K75:K76)</f>
        <v>0</v>
      </c>
      <c r="L73" s="33">
        <f>SUM(L75:L76)</f>
        <v>0</v>
      </c>
      <c r="M73" s="33">
        <f>SUM(M75:M76)</f>
        <v>0</v>
      </c>
      <c r="N73" s="33">
        <f>SUM(N75:N76)</f>
        <v>0</v>
      </c>
    </row>
    <row r="74" spans="1:14" ht="15" customHeight="1" hidden="1">
      <c r="A74" s="7" t="s">
        <v>20</v>
      </c>
      <c r="B74" s="7" t="s">
        <v>20</v>
      </c>
      <c r="C74" s="7" t="s">
        <v>20</v>
      </c>
      <c r="D74" s="7" t="s">
        <v>20</v>
      </c>
      <c r="E74" s="9" t="s">
        <v>24</v>
      </c>
      <c r="F74" s="14" t="s">
        <v>20</v>
      </c>
      <c r="G74" s="14" t="s">
        <v>20</v>
      </c>
      <c r="H74" s="14" t="s">
        <v>20</v>
      </c>
      <c r="I74" s="14" t="s">
        <v>20</v>
      </c>
      <c r="J74" s="14" t="s">
        <v>20</v>
      </c>
      <c r="K74" s="14" t="s">
        <v>20</v>
      </c>
      <c r="L74" s="14" t="s">
        <v>20</v>
      </c>
      <c r="M74" s="14" t="s">
        <v>20</v>
      </c>
      <c r="N74" s="14" t="s">
        <v>20</v>
      </c>
    </row>
    <row r="75" spans="1:14" ht="15" customHeight="1" hidden="1">
      <c r="A75" s="7">
        <v>2331</v>
      </c>
      <c r="B75" s="7">
        <v>3</v>
      </c>
      <c r="C75" s="7">
        <v>3</v>
      </c>
      <c r="D75" s="7">
        <v>1</v>
      </c>
      <c r="E75" s="9" t="s">
        <v>136</v>
      </c>
      <c r="F75" s="14">
        <f>SUM(G75:H75)</f>
        <v>0</v>
      </c>
      <c r="G75" s="14"/>
      <c r="H75" s="14"/>
      <c r="I75" s="14">
        <f>SUM(J75:K75)</f>
        <v>0</v>
      </c>
      <c r="J75" s="14"/>
      <c r="K75" s="14"/>
      <c r="L75" s="14">
        <f>SUM(M75:N75)</f>
        <v>0</v>
      </c>
      <c r="M75" s="14"/>
      <c r="N75" s="14"/>
    </row>
    <row r="76" spans="1:14" ht="15" customHeight="1" hidden="1">
      <c r="A76" s="7">
        <v>2332</v>
      </c>
      <c r="B76" s="7">
        <v>3</v>
      </c>
      <c r="C76" s="7">
        <v>3</v>
      </c>
      <c r="D76" s="7">
        <v>2</v>
      </c>
      <c r="E76" s="9" t="s">
        <v>137</v>
      </c>
      <c r="F76" s="14">
        <f>SUM(G76:H76)</f>
        <v>0</v>
      </c>
      <c r="G76" s="14"/>
      <c r="H76" s="14"/>
      <c r="I76" s="14">
        <f>SUM(J76:K76)</f>
        <v>0</v>
      </c>
      <c r="J76" s="14"/>
      <c r="K76" s="14"/>
      <c r="L76" s="14">
        <f>SUM(M76:N76)</f>
        <v>0</v>
      </c>
      <c r="M76" s="14"/>
      <c r="N76" s="14"/>
    </row>
    <row r="77" spans="1:14" ht="15" customHeight="1" hidden="1">
      <c r="A77" s="7">
        <v>2340</v>
      </c>
      <c r="B77" s="30">
        <v>3</v>
      </c>
      <c r="C77" s="30">
        <v>4</v>
      </c>
      <c r="D77" s="30">
        <v>0</v>
      </c>
      <c r="E77" s="8" t="s">
        <v>138</v>
      </c>
      <c r="F77" s="33">
        <f>SUM(G77:H77)</f>
        <v>0</v>
      </c>
      <c r="G77" s="33">
        <f>SUM(G79)</f>
        <v>0</v>
      </c>
      <c r="H77" s="33">
        <f>SUM(H79)</f>
        <v>0</v>
      </c>
      <c r="I77" s="33">
        <f>SUM(J77:K77)</f>
        <v>0</v>
      </c>
      <c r="J77" s="33">
        <f>SUM(J79)</f>
        <v>0</v>
      </c>
      <c r="K77" s="33">
        <f>SUM(K79)</f>
        <v>0</v>
      </c>
      <c r="L77" s="33">
        <f>SUM(L79)</f>
        <v>0</v>
      </c>
      <c r="M77" s="33">
        <f>SUM(M79)</f>
        <v>0</v>
      </c>
      <c r="N77" s="33">
        <f>SUM(N79)</f>
        <v>0</v>
      </c>
    </row>
    <row r="78" spans="1:14" ht="15" customHeight="1" hidden="1">
      <c r="A78" s="7" t="s">
        <v>20</v>
      </c>
      <c r="B78" s="7" t="s">
        <v>20</v>
      </c>
      <c r="C78" s="7" t="s">
        <v>20</v>
      </c>
      <c r="D78" s="7" t="s">
        <v>20</v>
      </c>
      <c r="E78" s="9" t="s">
        <v>24</v>
      </c>
      <c r="F78" s="14" t="s">
        <v>20</v>
      </c>
      <c r="G78" s="14" t="s">
        <v>20</v>
      </c>
      <c r="H78" s="14" t="s">
        <v>20</v>
      </c>
      <c r="I78" s="14" t="s">
        <v>20</v>
      </c>
      <c r="J78" s="14" t="s">
        <v>20</v>
      </c>
      <c r="K78" s="14" t="s">
        <v>20</v>
      </c>
      <c r="L78" s="14" t="s">
        <v>20</v>
      </c>
      <c r="M78" s="14" t="s">
        <v>20</v>
      </c>
      <c r="N78" s="14" t="s">
        <v>20</v>
      </c>
    </row>
    <row r="79" spans="1:14" ht="15" customHeight="1" hidden="1">
      <c r="A79" s="7">
        <v>2341</v>
      </c>
      <c r="B79" s="7">
        <v>3</v>
      </c>
      <c r="C79" s="7">
        <v>4</v>
      </c>
      <c r="D79" s="7">
        <v>1</v>
      </c>
      <c r="E79" s="9" t="s">
        <v>138</v>
      </c>
      <c r="F79" s="14">
        <f>SUM(G79:H79)</f>
        <v>0</v>
      </c>
      <c r="G79" s="14"/>
      <c r="H79" s="14"/>
      <c r="I79" s="14">
        <f>SUM(J79:K79)</f>
        <v>0</v>
      </c>
      <c r="J79" s="14"/>
      <c r="K79" s="14"/>
      <c r="L79" s="14">
        <f>SUM(M79:N79)</f>
        <v>0</v>
      </c>
      <c r="M79" s="14"/>
      <c r="N79" s="14"/>
    </row>
    <row r="80" spans="1:14" ht="15" customHeight="1" hidden="1">
      <c r="A80" s="7">
        <v>2350</v>
      </c>
      <c r="B80" s="30">
        <v>3</v>
      </c>
      <c r="C80" s="30">
        <v>5</v>
      </c>
      <c r="D80" s="30">
        <v>0</v>
      </c>
      <c r="E80" s="8" t="s">
        <v>139</v>
      </c>
      <c r="F80" s="33">
        <f>SUM(G80:H80)</f>
        <v>0</v>
      </c>
      <c r="G80" s="33">
        <f>SUM(G82)</f>
        <v>0</v>
      </c>
      <c r="H80" s="33">
        <f>SUM(H82)</f>
        <v>0</v>
      </c>
      <c r="I80" s="33">
        <f>SUM(J80:K80)</f>
        <v>0</v>
      </c>
      <c r="J80" s="33">
        <f>SUM(J82)</f>
        <v>0</v>
      </c>
      <c r="K80" s="33">
        <f>SUM(K82)</f>
        <v>0</v>
      </c>
      <c r="L80" s="33">
        <f>SUM(M80:N80)</f>
        <v>0</v>
      </c>
      <c r="M80" s="33">
        <f>SUM(M82)</f>
        <v>0</v>
      </c>
      <c r="N80" s="33">
        <f>SUM(N82)</f>
        <v>0</v>
      </c>
    </row>
    <row r="81" spans="1:14" ht="15" customHeight="1" hidden="1">
      <c r="A81" s="7" t="s">
        <v>20</v>
      </c>
      <c r="B81" s="7" t="s">
        <v>20</v>
      </c>
      <c r="C81" s="7" t="s">
        <v>20</v>
      </c>
      <c r="D81" s="7" t="s">
        <v>20</v>
      </c>
      <c r="E81" s="9" t="s">
        <v>24</v>
      </c>
      <c r="F81" s="14" t="s">
        <v>20</v>
      </c>
      <c r="G81" s="14" t="s">
        <v>20</v>
      </c>
      <c r="H81" s="14" t="s">
        <v>20</v>
      </c>
      <c r="I81" s="14" t="s">
        <v>20</v>
      </c>
      <c r="J81" s="14" t="s">
        <v>20</v>
      </c>
      <c r="K81" s="14" t="s">
        <v>20</v>
      </c>
      <c r="L81" s="14" t="s">
        <v>20</v>
      </c>
      <c r="M81" s="14" t="s">
        <v>20</v>
      </c>
      <c r="N81" s="14" t="s">
        <v>20</v>
      </c>
    </row>
    <row r="82" spans="1:14" ht="15" customHeight="1" hidden="1">
      <c r="A82" s="7">
        <v>2351</v>
      </c>
      <c r="B82" s="7">
        <v>3</v>
      </c>
      <c r="C82" s="7">
        <v>5</v>
      </c>
      <c r="D82" s="7">
        <v>1</v>
      </c>
      <c r="E82" s="9" t="s">
        <v>139</v>
      </c>
      <c r="F82" s="14">
        <v>0</v>
      </c>
      <c r="G82" s="14"/>
      <c r="H82" s="14"/>
      <c r="I82" s="14">
        <v>0</v>
      </c>
      <c r="J82" s="14"/>
      <c r="K82" s="14"/>
      <c r="L82" s="14">
        <f>SUM(M82:N82)</f>
        <v>0</v>
      </c>
      <c r="M82" s="14"/>
      <c r="N82" s="14"/>
    </row>
    <row r="83" spans="1:14" ht="27" customHeight="1" hidden="1">
      <c r="A83" s="7">
        <v>2360</v>
      </c>
      <c r="B83" s="30">
        <v>3</v>
      </c>
      <c r="C83" s="30">
        <v>6</v>
      </c>
      <c r="D83" s="30">
        <v>0</v>
      </c>
      <c r="E83" s="8" t="s">
        <v>140</v>
      </c>
      <c r="F83" s="33">
        <f>SUM(G83:H83)</f>
        <v>0</v>
      </c>
      <c r="G83" s="33">
        <f>SUM(G85)</f>
        <v>0</v>
      </c>
      <c r="H83" s="33">
        <f>SUM(H85)</f>
        <v>0</v>
      </c>
      <c r="I83" s="33">
        <f>SUM(J83:K83)</f>
        <v>0</v>
      </c>
      <c r="J83" s="33">
        <f>SUM(J85)</f>
        <v>0</v>
      </c>
      <c r="K83" s="33">
        <f>SUM(K85)</f>
        <v>0</v>
      </c>
      <c r="L83" s="33">
        <f>SUM(L85)</f>
        <v>0</v>
      </c>
      <c r="M83" s="33">
        <f>SUM(M85)</f>
        <v>0</v>
      </c>
      <c r="N83" s="33">
        <f>SUM(N85)</f>
        <v>0</v>
      </c>
    </row>
    <row r="84" spans="1:14" ht="15" customHeight="1" hidden="1">
      <c r="A84" s="7" t="s">
        <v>20</v>
      </c>
      <c r="B84" s="7" t="s">
        <v>20</v>
      </c>
      <c r="C84" s="7" t="s">
        <v>20</v>
      </c>
      <c r="D84" s="7" t="s">
        <v>20</v>
      </c>
      <c r="E84" s="9" t="s">
        <v>24</v>
      </c>
      <c r="F84" s="14" t="s">
        <v>20</v>
      </c>
      <c r="G84" s="14" t="s">
        <v>20</v>
      </c>
      <c r="H84" s="14" t="s">
        <v>20</v>
      </c>
      <c r="I84" s="14" t="s">
        <v>20</v>
      </c>
      <c r="J84" s="14" t="s">
        <v>20</v>
      </c>
      <c r="K84" s="14" t="s">
        <v>20</v>
      </c>
      <c r="L84" s="14" t="s">
        <v>20</v>
      </c>
      <c r="M84" s="14" t="s">
        <v>20</v>
      </c>
      <c r="N84" s="14" t="s">
        <v>20</v>
      </c>
    </row>
    <row r="85" spans="1:14" ht="27" customHeight="1" hidden="1">
      <c r="A85" s="7">
        <v>2361</v>
      </c>
      <c r="B85" s="7">
        <v>3</v>
      </c>
      <c r="C85" s="7">
        <v>6</v>
      </c>
      <c r="D85" s="7">
        <v>1</v>
      </c>
      <c r="E85" s="9" t="s">
        <v>140</v>
      </c>
      <c r="F85" s="14">
        <f>SUM(G85:H85)</f>
        <v>0</v>
      </c>
      <c r="G85" s="14"/>
      <c r="H85" s="14"/>
      <c r="I85" s="14">
        <f>SUM(J85:K85)</f>
        <v>0</v>
      </c>
      <c r="J85" s="14"/>
      <c r="K85" s="14"/>
      <c r="L85" s="14">
        <f>SUM(M85:N85)</f>
        <v>0</v>
      </c>
      <c r="M85" s="14"/>
      <c r="N85" s="14"/>
    </row>
    <row r="86" spans="1:14" ht="15" hidden="1">
      <c r="A86" s="7">
        <v>2370</v>
      </c>
      <c r="B86" s="30">
        <v>3</v>
      </c>
      <c r="C86" s="30">
        <v>7</v>
      </c>
      <c r="D86" s="30">
        <v>0</v>
      </c>
      <c r="E86" s="8" t="s">
        <v>141</v>
      </c>
      <c r="F86" s="33">
        <f>SUM(G86:H86)</f>
        <v>0</v>
      </c>
      <c r="G86" s="33">
        <f>SUM(G88)</f>
        <v>0</v>
      </c>
      <c r="H86" s="33">
        <v>0</v>
      </c>
      <c r="I86" s="33">
        <f>SUM(J86:K86)</f>
        <v>0</v>
      </c>
      <c r="J86" s="33">
        <f>SUM(J88)</f>
        <v>0</v>
      </c>
      <c r="K86" s="33">
        <f>SUM(K88)</f>
        <v>0</v>
      </c>
      <c r="L86" s="33">
        <f>SUM(L88)</f>
        <v>0</v>
      </c>
      <c r="M86" s="33">
        <f>SUM(M88)</f>
        <v>0</v>
      </c>
      <c r="N86" s="33">
        <f>SUM(N88)</f>
        <v>0</v>
      </c>
    </row>
    <row r="87" spans="1:14" ht="15" hidden="1">
      <c r="A87" s="7" t="s">
        <v>20</v>
      </c>
      <c r="B87" s="7" t="s">
        <v>20</v>
      </c>
      <c r="C87" s="7" t="s">
        <v>20</v>
      </c>
      <c r="D87" s="7" t="s">
        <v>20</v>
      </c>
      <c r="E87" s="9" t="s">
        <v>24</v>
      </c>
      <c r="F87" s="14" t="s">
        <v>20</v>
      </c>
      <c r="G87" s="14" t="s">
        <v>20</v>
      </c>
      <c r="H87" s="14" t="s">
        <v>20</v>
      </c>
      <c r="I87" s="14" t="s">
        <v>20</v>
      </c>
      <c r="J87" s="14" t="s">
        <v>20</v>
      </c>
      <c r="K87" s="14" t="s">
        <v>20</v>
      </c>
      <c r="L87" s="14" t="s">
        <v>20</v>
      </c>
      <c r="M87" s="14" t="s">
        <v>20</v>
      </c>
      <c r="N87" s="14" t="s">
        <v>20</v>
      </c>
    </row>
    <row r="88" spans="1:14" ht="15" hidden="1">
      <c r="A88" s="7">
        <v>2371</v>
      </c>
      <c r="B88" s="7">
        <v>3</v>
      </c>
      <c r="C88" s="7">
        <v>7</v>
      </c>
      <c r="D88" s="7">
        <v>1</v>
      </c>
      <c r="E88" s="9" t="s">
        <v>141</v>
      </c>
      <c r="F88" s="14">
        <f>SUM(G88:H88)</f>
        <v>0</v>
      </c>
      <c r="G88" s="14"/>
      <c r="H88" s="14"/>
      <c r="I88" s="14">
        <f>SUM(J88:K88)</f>
        <v>0</v>
      </c>
      <c r="J88" s="14"/>
      <c r="K88" s="14"/>
      <c r="L88" s="14">
        <f>SUM(M88:N88)</f>
        <v>0</v>
      </c>
      <c r="M88" s="14"/>
      <c r="N88" s="14"/>
    </row>
    <row r="89" spans="1:14" ht="15" customHeight="1" hidden="1">
      <c r="A89" s="7">
        <v>2380</v>
      </c>
      <c r="B89" s="30">
        <v>3</v>
      </c>
      <c r="C89" s="30">
        <v>8</v>
      </c>
      <c r="D89" s="30">
        <v>0</v>
      </c>
      <c r="E89" s="8" t="s">
        <v>142</v>
      </c>
      <c r="F89" s="33">
        <f>SUM(G89:H89)</f>
        <v>0</v>
      </c>
      <c r="G89" s="33">
        <v>0</v>
      </c>
      <c r="H89" s="33">
        <v>0</v>
      </c>
      <c r="I89" s="33">
        <f>SUM(J89:K89)</f>
        <v>0</v>
      </c>
      <c r="J89" s="33">
        <f>J91</f>
        <v>0</v>
      </c>
      <c r="K89" s="33">
        <f>K91</f>
        <v>0</v>
      </c>
      <c r="L89" s="33">
        <f>L91</f>
        <v>0</v>
      </c>
      <c r="M89" s="33">
        <f>M91</f>
        <v>0</v>
      </c>
      <c r="N89" s="33">
        <f>N91</f>
        <v>0</v>
      </c>
    </row>
    <row r="90" spans="1:14" ht="15" customHeight="1" hidden="1">
      <c r="A90" s="7" t="s">
        <v>20</v>
      </c>
      <c r="B90" s="7" t="s">
        <v>20</v>
      </c>
      <c r="C90" s="7" t="s">
        <v>20</v>
      </c>
      <c r="D90" s="7" t="s">
        <v>20</v>
      </c>
      <c r="E90" s="9" t="s">
        <v>24</v>
      </c>
      <c r="F90" s="14" t="s">
        <v>20</v>
      </c>
      <c r="G90" s="14" t="s">
        <v>20</v>
      </c>
      <c r="H90" s="14" t="s">
        <v>20</v>
      </c>
      <c r="I90" s="14" t="s">
        <v>20</v>
      </c>
      <c r="J90" s="14" t="s">
        <v>20</v>
      </c>
      <c r="K90" s="14" t="s">
        <v>20</v>
      </c>
      <c r="L90" s="14" t="s">
        <v>20</v>
      </c>
      <c r="M90" s="14" t="s">
        <v>20</v>
      </c>
      <c r="N90" s="14" t="s">
        <v>20</v>
      </c>
    </row>
    <row r="91" spans="1:14" ht="15" customHeight="1" hidden="1">
      <c r="A91" s="7">
        <v>2381</v>
      </c>
      <c r="B91" s="7">
        <v>3</v>
      </c>
      <c r="C91" s="7">
        <v>8</v>
      </c>
      <c r="D91" s="7">
        <v>1</v>
      </c>
      <c r="E91" s="9" t="s">
        <v>142</v>
      </c>
      <c r="F91" s="14">
        <f>SUM(G91:H91)</f>
        <v>0</v>
      </c>
      <c r="G91" s="14"/>
      <c r="H91" s="14"/>
      <c r="I91" s="14">
        <f>SUM(J91:K91)</f>
        <v>0</v>
      </c>
      <c r="J91" s="14"/>
      <c r="K91" s="14"/>
      <c r="L91" s="14">
        <f>SUM(M91:N91)</f>
        <v>0</v>
      </c>
      <c r="M91" s="14"/>
      <c r="N91" s="14"/>
    </row>
    <row r="92" spans="1:14" ht="45" customHeight="1">
      <c r="A92" s="7">
        <v>2400</v>
      </c>
      <c r="B92" s="30">
        <v>4</v>
      </c>
      <c r="C92" s="30">
        <v>0</v>
      </c>
      <c r="D92" s="30">
        <v>0</v>
      </c>
      <c r="E92" s="29" t="s">
        <v>267</v>
      </c>
      <c r="F92" s="33">
        <f>SUM(G92:H92)</f>
        <v>75312.358</v>
      </c>
      <c r="G92" s="33">
        <f>SUM(G94,G98,G104,G112,G117,G124,G127,G133,G142,)</f>
        <v>15574</v>
      </c>
      <c r="H92" s="33">
        <f aca="true" t="shared" si="1" ref="H92:N92">SUM(H94,H98,H104,H112,H117,H124,H127,H133,H142)</f>
        <v>59738.35799999999</v>
      </c>
      <c r="I92" s="33">
        <f t="shared" si="1"/>
        <v>32561.757999999994</v>
      </c>
      <c r="J92" s="33">
        <f t="shared" si="1"/>
        <v>18494</v>
      </c>
      <c r="K92" s="33">
        <f t="shared" si="1"/>
        <v>14067.757999999994</v>
      </c>
      <c r="L92" s="33">
        <f t="shared" si="1"/>
        <v>24284.606</v>
      </c>
      <c r="M92" s="33">
        <f t="shared" si="1"/>
        <v>17211.564</v>
      </c>
      <c r="N92" s="33">
        <f t="shared" si="1"/>
        <v>7073.042000000001</v>
      </c>
    </row>
    <row r="93" spans="1:14" ht="15" customHeight="1">
      <c r="A93" s="7" t="s">
        <v>20</v>
      </c>
      <c r="B93" s="7" t="s">
        <v>20</v>
      </c>
      <c r="C93" s="7" t="s">
        <v>20</v>
      </c>
      <c r="D93" s="7" t="s">
        <v>20</v>
      </c>
      <c r="E93" s="9" t="s">
        <v>27</v>
      </c>
      <c r="F93" s="14" t="s">
        <v>20</v>
      </c>
      <c r="G93" s="14" t="s">
        <v>20</v>
      </c>
      <c r="H93" s="14" t="s">
        <v>20</v>
      </c>
      <c r="I93" s="14" t="s">
        <v>20</v>
      </c>
      <c r="J93" s="14" t="s">
        <v>20</v>
      </c>
      <c r="K93" s="14" t="s">
        <v>20</v>
      </c>
      <c r="L93" s="14" t="s">
        <v>20</v>
      </c>
      <c r="M93" s="14" t="s">
        <v>20</v>
      </c>
      <c r="N93" s="14" t="s">
        <v>20</v>
      </c>
    </row>
    <row r="94" spans="1:14" ht="27" customHeight="1" hidden="1">
      <c r="A94" s="7">
        <v>2410</v>
      </c>
      <c r="B94" s="30">
        <v>4</v>
      </c>
      <c r="C94" s="30">
        <v>1</v>
      </c>
      <c r="D94" s="30">
        <v>0</v>
      </c>
      <c r="E94" s="8" t="s">
        <v>143</v>
      </c>
      <c r="F94" s="33">
        <f>SUM(G94:H94)</f>
        <v>0</v>
      </c>
      <c r="G94" s="33">
        <f>SUM(G96:G97)</f>
        <v>0</v>
      </c>
      <c r="H94" s="33">
        <f>SUM(H96:H97)</f>
        <v>0</v>
      </c>
      <c r="I94" s="33">
        <f>SUM(J94:K94)</f>
        <v>0</v>
      </c>
      <c r="J94" s="33">
        <f>SUM(J96:J97)</f>
        <v>0</v>
      </c>
      <c r="K94" s="33">
        <f>SUM(K96:K97)</f>
        <v>0</v>
      </c>
      <c r="L94" s="33">
        <f>SUM(L96:L97)</f>
        <v>0</v>
      </c>
      <c r="M94" s="33">
        <f>SUM(M96:M97)</f>
        <v>0</v>
      </c>
      <c r="N94" s="33">
        <f>SUM(N96:N97)</f>
        <v>0</v>
      </c>
    </row>
    <row r="95" spans="1:14" ht="15" hidden="1">
      <c r="A95" s="7" t="s">
        <v>20</v>
      </c>
      <c r="B95" s="7" t="s">
        <v>20</v>
      </c>
      <c r="C95" s="7" t="s">
        <v>20</v>
      </c>
      <c r="D95" s="7" t="s">
        <v>20</v>
      </c>
      <c r="E95" s="9" t="s">
        <v>24</v>
      </c>
      <c r="F95" s="14"/>
      <c r="G95" s="14" t="s">
        <v>20</v>
      </c>
      <c r="H95" s="14" t="s">
        <v>20</v>
      </c>
      <c r="I95" s="14" t="s">
        <v>20</v>
      </c>
      <c r="J95" s="14" t="s">
        <v>20</v>
      </c>
      <c r="K95" s="14" t="s">
        <v>20</v>
      </c>
      <c r="L95" s="14" t="s">
        <v>20</v>
      </c>
      <c r="M95" s="14" t="s">
        <v>20</v>
      </c>
      <c r="N95" s="14" t="s">
        <v>20</v>
      </c>
    </row>
    <row r="96" spans="1:14" ht="15" customHeight="1" hidden="1">
      <c r="A96" s="7">
        <v>2411</v>
      </c>
      <c r="B96" s="7">
        <v>4</v>
      </c>
      <c r="C96" s="7">
        <v>1</v>
      </c>
      <c r="D96" s="7">
        <v>1</v>
      </c>
      <c r="E96" s="9" t="s">
        <v>144</v>
      </c>
      <c r="F96" s="14">
        <f aca="true" t="shared" si="2" ref="F96:F123">SUM(G96:H96)</f>
        <v>0</v>
      </c>
      <c r="G96" s="14"/>
      <c r="H96" s="14"/>
      <c r="I96" s="14">
        <f>SUM(J96:K96)</f>
        <v>0</v>
      </c>
      <c r="J96" s="14"/>
      <c r="K96" s="14"/>
      <c r="L96" s="14">
        <f>SUM(M96:N96)</f>
        <v>0</v>
      </c>
      <c r="M96" s="14"/>
      <c r="N96" s="14"/>
    </row>
    <row r="97" spans="1:14" ht="15" customHeight="1" hidden="1">
      <c r="A97" s="7">
        <v>2412</v>
      </c>
      <c r="B97" s="7">
        <v>4</v>
      </c>
      <c r="C97" s="7">
        <v>1</v>
      </c>
      <c r="D97" s="7">
        <v>2</v>
      </c>
      <c r="E97" s="9" t="s">
        <v>145</v>
      </c>
      <c r="F97" s="14">
        <f t="shared" si="2"/>
        <v>0</v>
      </c>
      <c r="G97" s="14"/>
      <c r="H97" s="14"/>
      <c r="I97" s="14">
        <f>SUM(J97:K97)</f>
        <v>0</v>
      </c>
      <c r="J97" s="14"/>
      <c r="K97" s="14"/>
      <c r="L97" s="14">
        <f>SUM(M97:N97)</f>
        <v>0</v>
      </c>
      <c r="M97" s="14"/>
      <c r="N97" s="14"/>
    </row>
    <row r="98" spans="1:14" ht="27" customHeight="1">
      <c r="A98" s="7">
        <v>2420</v>
      </c>
      <c r="B98" s="30">
        <v>4</v>
      </c>
      <c r="C98" s="30">
        <v>2</v>
      </c>
      <c r="D98" s="30">
        <v>0</v>
      </c>
      <c r="E98" s="8" t="s">
        <v>146</v>
      </c>
      <c r="F98" s="33">
        <f>SUM(G98:H98)</f>
        <v>80</v>
      </c>
      <c r="G98" s="33">
        <v>80</v>
      </c>
      <c r="H98" s="33">
        <f>SUM(H100:H103)</f>
        <v>0</v>
      </c>
      <c r="I98" s="33">
        <f aca="true" t="shared" si="3" ref="I98:N98">SUM(I100:I103)</f>
        <v>0</v>
      </c>
      <c r="J98" s="33">
        <f>J100</f>
        <v>0</v>
      </c>
      <c r="K98" s="33">
        <f t="shared" si="3"/>
        <v>0</v>
      </c>
      <c r="L98" s="33">
        <f t="shared" si="3"/>
        <v>0</v>
      </c>
      <c r="M98" s="33">
        <f t="shared" si="3"/>
        <v>0</v>
      </c>
      <c r="N98" s="33">
        <f t="shared" si="3"/>
        <v>0</v>
      </c>
    </row>
    <row r="99" spans="1:14" ht="15">
      <c r="A99" s="7" t="s">
        <v>20</v>
      </c>
      <c r="B99" s="7" t="s">
        <v>20</v>
      </c>
      <c r="C99" s="7" t="s">
        <v>20</v>
      </c>
      <c r="D99" s="7" t="s">
        <v>20</v>
      </c>
      <c r="E99" s="9" t="s">
        <v>24</v>
      </c>
      <c r="F99" s="14"/>
      <c r="G99" s="14" t="s">
        <v>20</v>
      </c>
      <c r="H99" s="14" t="s">
        <v>20</v>
      </c>
      <c r="I99" s="14" t="s">
        <v>20</v>
      </c>
      <c r="J99" s="14" t="s">
        <v>20</v>
      </c>
      <c r="K99" s="14" t="s">
        <v>20</v>
      </c>
      <c r="L99" s="14" t="s">
        <v>20</v>
      </c>
      <c r="M99" s="14" t="s">
        <v>20</v>
      </c>
      <c r="N99" s="14" t="s">
        <v>20</v>
      </c>
    </row>
    <row r="100" spans="1:14" ht="15">
      <c r="A100" s="7">
        <v>2421</v>
      </c>
      <c r="B100" s="7">
        <v>4</v>
      </c>
      <c r="C100" s="7">
        <v>2</v>
      </c>
      <c r="D100" s="7">
        <v>1</v>
      </c>
      <c r="E100" s="9" t="s">
        <v>147</v>
      </c>
      <c r="F100" s="14">
        <f t="shared" si="2"/>
        <v>80</v>
      </c>
      <c r="G100" s="14">
        <v>80</v>
      </c>
      <c r="H100" s="14"/>
      <c r="I100" s="14">
        <f>SUM(J100:K100)</f>
        <v>0</v>
      </c>
      <c r="J100" s="14">
        <v>0</v>
      </c>
      <c r="K100" s="14"/>
      <c r="L100" s="14">
        <f>SUM(M100:N100)</f>
        <v>0</v>
      </c>
      <c r="M100" s="14">
        <v>0</v>
      </c>
      <c r="N100" s="14">
        <v>0</v>
      </c>
    </row>
    <row r="101" spans="1:14" ht="15" hidden="1">
      <c r="A101" s="7">
        <v>2422</v>
      </c>
      <c r="B101" s="7">
        <v>4</v>
      </c>
      <c r="C101" s="7">
        <v>2</v>
      </c>
      <c r="D101" s="7">
        <v>2</v>
      </c>
      <c r="E101" s="9" t="s">
        <v>148</v>
      </c>
      <c r="F101" s="14">
        <f t="shared" si="2"/>
        <v>0</v>
      </c>
      <c r="G101" s="14"/>
      <c r="H101" s="14"/>
      <c r="I101" s="14">
        <f>SUM(J101:K101)</f>
        <v>0</v>
      </c>
      <c r="J101" s="14"/>
      <c r="K101" s="14"/>
      <c r="L101" s="14">
        <v>0</v>
      </c>
      <c r="M101" s="14" t="s">
        <v>20</v>
      </c>
      <c r="N101" s="14" t="s">
        <v>20</v>
      </c>
    </row>
    <row r="102" spans="1:14" ht="15" hidden="1">
      <c r="A102" s="7">
        <v>2423</v>
      </c>
      <c r="B102" s="7">
        <v>4</v>
      </c>
      <c r="C102" s="7">
        <v>2</v>
      </c>
      <c r="D102" s="7">
        <v>3</v>
      </c>
      <c r="E102" s="9" t="s">
        <v>149</v>
      </c>
      <c r="F102" s="14">
        <f t="shared" si="2"/>
        <v>0</v>
      </c>
      <c r="G102" s="14"/>
      <c r="H102" s="14"/>
      <c r="I102" s="14">
        <f>SUM(J102:K102)</f>
        <v>0</v>
      </c>
      <c r="J102" s="14"/>
      <c r="K102" s="14"/>
      <c r="L102" s="14">
        <v>0</v>
      </c>
      <c r="M102" s="14" t="s">
        <v>20</v>
      </c>
      <c r="N102" s="14" t="s">
        <v>20</v>
      </c>
    </row>
    <row r="103" spans="1:14" ht="15" hidden="1">
      <c r="A103" s="7">
        <v>2424</v>
      </c>
      <c r="B103" s="7">
        <v>4</v>
      </c>
      <c r="C103" s="7">
        <v>2</v>
      </c>
      <c r="D103" s="7">
        <v>4</v>
      </c>
      <c r="E103" s="9" t="s">
        <v>150</v>
      </c>
      <c r="F103" s="14">
        <f t="shared" si="2"/>
        <v>0</v>
      </c>
      <c r="G103" s="14"/>
      <c r="H103" s="14">
        <v>0</v>
      </c>
      <c r="I103" s="14">
        <f>SUM(J103:K103)</f>
        <v>0</v>
      </c>
      <c r="J103" s="14"/>
      <c r="K103" s="14">
        <v>0</v>
      </c>
      <c r="L103" s="14">
        <f>N103</f>
        <v>0</v>
      </c>
      <c r="M103" s="14" t="s">
        <v>20</v>
      </c>
      <c r="N103" s="14">
        <v>0</v>
      </c>
    </row>
    <row r="104" spans="1:14" ht="15" customHeight="1" hidden="1">
      <c r="A104" s="7">
        <v>2430</v>
      </c>
      <c r="B104" s="30">
        <v>4</v>
      </c>
      <c r="C104" s="30">
        <v>3</v>
      </c>
      <c r="D104" s="30">
        <v>0</v>
      </c>
      <c r="E104" s="8" t="s">
        <v>151</v>
      </c>
      <c r="F104" s="33">
        <f t="shared" si="2"/>
        <v>0</v>
      </c>
      <c r="G104" s="33">
        <f>SUM(G106:G111)</f>
        <v>0</v>
      </c>
      <c r="H104" s="33">
        <f>SUM(H106:H111)</f>
        <v>0</v>
      </c>
      <c r="I104" s="33">
        <f>SUM(J104:K104)</f>
        <v>0</v>
      </c>
      <c r="J104" s="33">
        <f>SUM(J106:J111)</f>
        <v>0</v>
      </c>
      <c r="K104" s="33">
        <f>SUM(K106:K111)</f>
        <v>0</v>
      </c>
      <c r="L104" s="33">
        <f>SUM(L106:L111)</f>
        <v>0</v>
      </c>
      <c r="M104" s="33">
        <f>SUM(M106:M111)</f>
        <v>0</v>
      </c>
      <c r="N104" s="33">
        <f>SUM(N106:N111)</f>
        <v>0</v>
      </c>
    </row>
    <row r="105" spans="1:14" ht="15" customHeight="1" hidden="1">
      <c r="A105" s="7" t="s">
        <v>20</v>
      </c>
      <c r="B105" s="7" t="s">
        <v>20</v>
      </c>
      <c r="C105" s="7" t="s">
        <v>20</v>
      </c>
      <c r="D105" s="7" t="s">
        <v>20</v>
      </c>
      <c r="E105" s="9" t="s">
        <v>24</v>
      </c>
      <c r="F105" s="14"/>
      <c r="G105" s="14" t="s">
        <v>20</v>
      </c>
      <c r="H105" s="14" t="s">
        <v>20</v>
      </c>
      <c r="I105" s="33"/>
      <c r="J105" s="14" t="s">
        <v>20</v>
      </c>
      <c r="K105" s="14" t="s">
        <v>20</v>
      </c>
      <c r="L105" s="14" t="s">
        <v>20</v>
      </c>
      <c r="M105" s="14" t="s">
        <v>20</v>
      </c>
      <c r="N105" s="14" t="s">
        <v>20</v>
      </c>
    </row>
    <row r="106" spans="1:14" ht="15" customHeight="1" hidden="1">
      <c r="A106" s="7">
        <v>2431</v>
      </c>
      <c r="B106" s="7">
        <v>4</v>
      </c>
      <c r="C106" s="7">
        <v>3</v>
      </c>
      <c r="D106" s="7">
        <v>1</v>
      </c>
      <c r="E106" s="9" t="s">
        <v>152</v>
      </c>
      <c r="F106" s="14">
        <f t="shared" si="2"/>
        <v>0</v>
      </c>
      <c r="G106" s="14"/>
      <c r="H106" s="14"/>
      <c r="I106" s="14">
        <f aca="true" t="shared" si="4" ref="I106:I111">SUM(J106:K106)</f>
        <v>0</v>
      </c>
      <c r="J106" s="14"/>
      <c r="K106" s="14"/>
      <c r="L106" s="14">
        <f aca="true" t="shared" si="5" ref="L106:L111">SUM(M106:N106)</f>
        <v>0</v>
      </c>
      <c r="M106" s="14" t="s">
        <v>20</v>
      </c>
      <c r="N106" s="14" t="s">
        <v>20</v>
      </c>
    </row>
    <row r="107" spans="1:14" ht="15" customHeight="1" hidden="1">
      <c r="A107" s="7">
        <v>2432</v>
      </c>
      <c r="B107" s="7">
        <v>4</v>
      </c>
      <c r="C107" s="7">
        <v>3</v>
      </c>
      <c r="D107" s="7">
        <v>2</v>
      </c>
      <c r="E107" s="9" t="s">
        <v>153</v>
      </c>
      <c r="F107" s="14">
        <f t="shared" si="2"/>
        <v>0</v>
      </c>
      <c r="G107" s="14"/>
      <c r="H107" s="14"/>
      <c r="I107" s="14">
        <f t="shared" si="4"/>
        <v>0</v>
      </c>
      <c r="J107" s="14"/>
      <c r="K107" s="14"/>
      <c r="L107" s="14">
        <f t="shared" si="5"/>
        <v>0</v>
      </c>
      <c r="M107" s="14" t="s">
        <v>20</v>
      </c>
      <c r="N107" s="14" t="s">
        <v>20</v>
      </c>
    </row>
    <row r="108" spans="1:14" ht="15" customHeight="1" hidden="1">
      <c r="A108" s="7">
        <v>2433</v>
      </c>
      <c r="B108" s="7">
        <v>4</v>
      </c>
      <c r="C108" s="7">
        <v>3</v>
      </c>
      <c r="D108" s="7">
        <v>3</v>
      </c>
      <c r="E108" s="9" t="s">
        <v>154</v>
      </c>
      <c r="F108" s="14">
        <f t="shared" si="2"/>
        <v>0</v>
      </c>
      <c r="G108" s="14"/>
      <c r="H108" s="14"/>
      <c r="I108" s="14">
        <f t="shared" si="4"/>
        <v>0</v>
      </c>
      <c r="J108" s="14"/>
      <c r="K108" s="14"/>
      <c r="L108" s="14">
        <f t="shared" si="5"/>
        <v>0</v>
      </c>
      <c r="M108" s="14" t="s">
        <v>20</v>
      </c>
      <c r="N108" s="14" t="s">
        <v>20</v>
      </c>
    </row>
    <row r="109" spans="1:14" ht="15" customHeight="1" hidden="1">
      <c r="A109" s="7">
        <v>2434</v>
      </c>
      <c r="B109" s="7">
        <v>4</v>
      </c>
      <c r="C109" s="7">
        <v>3</v>
      </c>
      <c r="D109" s="7">
        <v>4</v>
      </c>
      <c r="E109" s="9" t="s">
        <v>155</v>
      </c>
      <c r="F109" s="14">
        <f t="shared" si="2"/>
        <v>0</v>
      </c>
      <c r="G109" s="14"/>
      <c r="H109" s="14"/>
      <c r="I109" s="14">
        <f t="shared" si="4"/>
        <v>0</v>
      </c>
      <c r="J109" s="14"/>
      <c r="K109" s="14"/>
      <c r="L109" s="14">
        <f t="shared" si="5"/>
        <v>0</v>
      </c>
      <c r="M109" s="14" t="s">
        <v>20</v>
      </c>
      <c r="N109" s="14" t="s">
        <v>20</v>
      </c>
    </row>
    <row r="110" spans="1:14" ht="15" customHeight="1" hidden="1">
      <c r="A110" s="7">
        <v>2435</v>
      </c>
      <c r="B110" s="7">
        <v>4</v>
      </c>
      <c r="C110" s="7">
        <v>3</v>
      </c>
      <c r="D110" s="7">
        <v>5</v>
      </c>
      <c r="E110" s="9" t="s">
        <v>156</v>
      </c>
      <c r="F110" s="14">
        <f t="shared" si="2"/>
        <v>0</v>
      </c>
      <c r="G110" s="14"/>
      <c r="H110" s="14"/>
      <c r="I110" s="14">
        <f t="shared" si="4"/>
        <v>0</v>
      </c>
      <c r="J110" s="14"/>
      <c r="K110" s="14"/>
      <c r="L110" s="14">
        <f t="shared" si="5"/>
        <v>0</v>
      </c>
      <c r="M110" s="14" t="s">
        <v>20</v>
      </c>
      <c r="N110" s="14" t="s">
        <v>20</v>
      </c>
    </row>
    <row r="111" spans="1:14" ht="15" customHeight="1" hidden="1">
      <c r="A111" s="7">
        <v>2436</v>
      </c>
      <c r="B111" s="7">
        <v>4</v>
      </c>
      <c r="C111" s="7">
        <v>3</v>
      </c>
      <c r="D111" s="7">
        <v>6</v>
      </c>
      <c r="E111" s="9" t="s">
        <v>157</v>
      </c>
      <c r="F111" s="14">
        <f t="shared" si="2"/>
        <v>0</v>
      </c>
      <c r="G111" s="14"/>
      <c r="H111" s="14"/>
      <c r="I111" s="14">
        <f t="shared" si="4"/>
        <v>0</v>
      </c>
      <c r="J111" s="14"/>
      <c r="K111" s="14"/>
      <c r="L111" s="14">
        <f t="shared" si="5"/>
        <v>0</v>
      </c>
      <c r="M111" s="14" t="s">
        <v>20</v>
      </c>
      <c r="N111" s="14" t="s">
        <v>20</v>
      </c>
    </row>
    <row r="112" spans="1:14" ht="15" customHeight="1" hidden="1">
      <c r="A112" s="7">
        <v>2440</v>
      </c>
      <c r="B112" s="30">
        <v>4</v>
      </c>
      <c r="C112" s="30">
        <v>4</v>
      </c>
      <c r="D112" s="30">
        <v>0</v>
      </c>
      <c r="E112" s="8" t="s">
        <v>158</v>
      </c>
      <c r="F112" s="33">
        <f t="shared" si="2"/>
        <v>0</v>
      </c>
      <c r="G112" s="33">
        <f>SUM(G114:G116)</f>
        <v>0</v>
      </c>
      <c r="H112" s="33">
        <f>SUM(H114:H116)</f>
        <v>0</v>
      </c>
      <c r="I112" s="33">
        <f>SUM(J112:K112)</f>
        <v>0</v>
      </c>
      <c r="J112" s="33">
        <f>SUM(J114:J116)</f>
        <v>0</v>
      </c>
      <c r="K112" s="33">
        <f>SUM(K114:K116)</f>
        <v>0</v>
      </c>
      <c r="L112" s="33">
        <f>SUM(L114:L116)</f>
        <v>0</v>
      </c>
      <c r="M112" s="33">
        <f>SUM(M114:M116)</f>
        <v>0</v>
      </c>
      <c r="N112" s="33">
        <f>SUM(N114:N116)</f>
        <v>0</v>
      </c>
    </row>
    <row r="113" spans="1:14" ht="15" hidden="1">
      <c r="A113" s="7" t="s">
        <v>20</v>
      </c>
      <c r="B113" s="7" t="s">
        <v>20</v>
      </c>
      <c r="C113" s="7" t="s">
        <v>20</v>
      </c>
      <c r="D113" s="7" t="s">
        <v>20</v>
      </c>
      <c r="E113" s="9" t="s">
        <v>24</v>
      </c>
      <c r="F113" s="14"/>
      <c r="G113" s="14" t="s">
        <v>20</v>
      </c>
      <c r="H113" s="14" t="s">
        <v>20</v>
      </c>
      <c r="I113" s="14" t="s">
        <v>20</v>
      </c>
      <c r="J113" s="14" t="s">
        <v>20</v>
      </c>
      <c r="K113" s="14" t="s">
        <v>20</v>
      </c>
      <c r="L113" s="14" t="s">
        <v>20</v>
      </c>
      <c r="M113" s="14" t="s">
        <v>20</v>
      </c>
      <c r="N113" s="14" t="s">
        <v>20</v>
      </c>
    </row>
    <row r="114" spans="1:14" ht="15" customHeight="1" hidden="1">
      <c r="A114" s="7">
        <v>2441</v>
      </c>
      <c r="B114" s="7">
        <v>4</v>
      </c>
      <c r="C114" s="7">
        <v>4</v>
      </c>
      <c r="D114" s="7">
        <v>1</v>
      </c>
      <c r="E114" s="9" t="s">
        <v>159</v>
      </c>
      <c r="F114" s="14">
        <f t="shared" si="2"/>
        <v>0</v>
      </c>
      <c r="G114" s="14"/>
      <c r="H114" s="14"/>
      <c r="I114" s="14">
        <f>SUM(J114:K114)</f>
        <v>0</v>
      </c>
      <c r="J114" s="14"/>
      <c r="K114" s="14"/>
      <c r="L114" s="14">
        <f>SUM(M114:N114)</f>
        <v>0</v>
      </c>
      <c r="M114" s="14" t="s">
        <v>20</v>
      </c>
      <c r="N114" s="14" t="s">
        <v>20</v>
      </c>
    </row>
    <row r="115" spans="1:14" ht="15" customHeight="1" hidden="1">
      <c r="A115" s="7">
        <v>2442</v>
      </c>
      <c r="B115" s="7">
        <v>4</v>
      </c>
      <c r="C115" s="7">
        <v>4</v>
      </c>
      <c r="D115" s="7">
        <v>2</v>
      </c>
      <c r="E115" s="9" t="s">
        <v>160</v>
      </c>
      <c r="F115" s="14">
        <f t="shared" si="2"/>
        <v>0</v>
      </c>
      <c r="G115" s="14"/>
      <c r="H115" s="14"/>
      <c r="I115" s="14">
        <f>SUM(J115:K115)</f>
        <v>0</v>
      </c>
      <c r="J115" s="14"/>
      <c r="K115" s="14"/>
      <c r="L115" s="14">
        <f>SUM(M115:N115)</f>
        <v>0</v>
      </c>
      <c r="M115" s="14" t="s">
        <v>20</v>
      </c>
      <c r="N115" s="14" t="s">
        <v>20</v>
      </c>
    </row>
    <row r="116" spans="1:14" ht="15" customHeight="1" hidden="1">
      <c r="A116" s="7">
        <v>2443</v>
      </c>
      <c r="B116" s="7">
        <v>4</v>
      </c>
      <c r="C116" s="7">
        <v>4</v>
      </c>
      <c r="D116" s="7">
        <v>3</v>
      </c>
      <c r="E116" s="9" t="s">
        <v>161</v>
      </c>
      <c r="F116" s="14">
        <f t="shared" si="2"/>
        <v>0</v>
      </c>
      <c r="G116" s="14"/>
      <c r="H116" s="14"/>
      <c r="I116" s="14">
        <f>SUM(J116:K116)</f>
        <v>0</v>
      </c>
      <c r="J116" s="14"/>
      <c r="K116" s="14"/>
      <c r="L116" s="14">
        <f>SUM(M116:N116)</f>
        <v>0</v>
      </c>
      <c r="M116" s="14" t="s">
        <v>20</v>
      </c>
      <c r="N116" s="14" t="s">
        <v>20</v>
      </c>
    </row>
    <row r="117" spans="1:14" ht="15" customHeight="1">
      <c r="A117" s="7">
        <v>2450</v>
      </c>
      <c r="B117" s="30">
        <v>4</v>
      </c>
      <c r="C117" s="30">
        <v>5</v>
      </c>
      <c r="D117" s="30">
        <v>0</v>
      </c>
      <c r="E117" s="8" t="s">
        <v>162</v>
      </c>
      <c r="F117" s="33">
        <f t="shared" si="2"/>
        <v>93232.358</v>
      </c>
      <c r="G117" s="33">
        <f aca="true" t="shared" si="6" ref="G117:N117">SUM(G119:G123)</f>
        <v>15494</v>
      </c>
      <c r="H117" s="33">
        <f t="shared" si="6"/>
        <v>77738.358</v>
      </c>
      <c r="I117" s="33">
        <f t="shared" si="6"/>
        <v>80533.938</v>
      </c>
      <c r="J117" s="33">
        <f>SUM(J119:J123)</f>
        <v>18494</v>
      </c>
      <c r="K117" s="33">
        <f t="shared" si="6"/>
        <v>62039.938</v>
      </c>
      <c r="L117" s="33">
        <f t="shared" si="6"/>
        <v>78733.436</v>
      </c>
      <c r="M117" s="33">
        <f t="shared" si="6"/>
        <v>17211.564</v>
      </c>
      <c r="N117" s="33">
        <f t="shared" si="6"/>
        <v>61521.872</v>
      </c>
    </row>
    <row r="118" spans="1:14" ht="15" customHeight="1">
      <c r="A118" s="7" t="s">
        <v>20</v>
      </c>
      <c r="B118" s="7" t="s">
        <v>20</v>
      </c>
      <c r="C118" s="7" t="s">
        <v>20</v>
      </c>
      <c r="D118" s="7" t="s">
        <v>20</v>
      </c>
      <c r="E118" s="9" t="s">
        <v>24</v>
      </c>
      <c r="F118" s="14"/>
      <c r="G118" s="14" t="s">
        <v>20</v>
      </c>
      <c r="H118" s="14" t="s">
        <v>20</v>
      </c>
      <c r="I118" s="14" t="s">
        <v>20</v>
      </c>
      <c r="J118" s="14" t="s">
        <v>20</v>
      </c>
      <c r="K118" s="14" t="s">
        <v>20</v>
      </c>
      <c r="L118" s="14" t="s">
        <v>20</v>
      </c>
      <c r="M118" s="14" t="s">
        <v>20</v>
      </c>
      <c r="N118" s="14" t="s">
        <v>20</v>
      </c>
    </row>
    <row r="119" spans="1:14" ht="15" customHeight="1">
      <c r="A119" s="7">
        <v>2451</v>
      </c>
      <c r="B119" s="7">
        <v>4</v>
      </c>
      <c r="C119" s="7">
        <v>5</v>
      </c>
      <c r="D119" s="7">
        <v>1</v>
      </c>
      <c r="E119" s="9" t="s">
        <v>163</v>
      </c>
      <c r="F119" s="14">
        <f t="shared" si="2"/>
        <v>93232.358</v>
      </c>
      <c r="G119" s="14">
        <v>15494</v>
      </c>
      <c r="H119" s="14">
        <v>77738.358</v>
      </c>
      <c r="I119" s="14">
        <f aca="true" t="shared" si="7" ref="I119:I124">SUM(J119:K119)</f>
        <v>80533.938</v>
      </c>
      <c r="J119" s="14">
        <v>18494</v>
      </c>
      <c r="K119" s="14">
        <v>62039.938</v>
      </c>
      <c r="L119" s="14">
        <f>SUM(M119:N119)</f>
        <v>78733.436</v>
      </c>
      <c r="M119" s="14">
        <v>17211.564</v>
      </c>
      <c r="N119" s="14">
        <v>61521.872</v>
      </c>
    </row>
    <row r="120" spans="1:14" ht="15" customHeight="1">
      <c r="A120" s="7">
        <v>2452</v>
      </c>
      <c r="B120" s="7">
        <v>4</v>
      </c>
      <c r="C120" s="7">
        <v>5</v>
      </c>
      <c r="D120" s="7">
        <v>2</v>
      </c>
      <c r="E120" s="9" t="s">
        <v>164</v>
      </c>
      <c r="F120" s="14">
        <f t="shared" si="2"/>
        <v>0</v>
      </c>
      <c r="G120" s="14"/>
      <c r="H120" s="14"/>
      <c r="I120" s="14">
        <f t="shared" si="7"/>
        <v>0</v>
      </c>
      <c r="J120" s="14"/>
      <c r="K120" s="14"/>
      <c r="L120" s="14">
        <f>SUM(M120:N120)</f>
        <v>0</v>
      </c>
      <c r="M120" s="14" t="s">
        <v>20</v>
      </c>
      <c r="N120" s="14" t="s">
        <v>20</v>
      </c>
    </row>
    <row r="121" spans="1:14" ht="15" customHeight="1">
      <c r="A121" s="7">
        <v>2453</v>
      </c>
      <c r="B121" s="7">
        <v>4</v>
      </c>
      <c r="C121" s="7">
        <v>5</v>
      </c>
      <c r="D121" s="7">
        <v>3</v>
      </c>
      <c r="E121" s="9" t="s">
        <v>165</v>
      </c>
      <c r="F121" s="14">
        <f t="shared" si="2"/>
        <v>0</v>
      </c>
      <c r="G121" s="14"/>
      <c r="H121" s="14"/>
      <c r="I121" s="14">
        <f t="shared" si="7"/>
        <v>0</v>
      </c>
      <c r="J121" s="14"/>
      <c r="K121" s="14"/>
      <c r="L121" s="14">
        <f>SUM(M121:N121)</f>
        <v>0</v>
      </c>
      <c r="M121" s="14" t="s">
        <v>20</v>
      </c>
      <c r="N121" s="14" t="s">
        <v>20</v>
      </c>
    </row>
    <row r="122" spans="1:14" ht="15" customHeight="1">
      <c r="A122" s="7">
        <v>2454</v>
      </c>
      <c r="B122" s="7">
        <v>4</v>
      </c>
      <c r="C122" s="7">
        <v>5</v>
      </c>
      <c r="D122" s="7">
        <v>4</v>
      </c>
      <c r="E122" s="9" t="s">
        <v>166</v>
      </c>
      <c r="F122" s="14">
        <f t="shared" si="2"/>
        <v>0</v>
      </c>
      <c r="G122" s="14"/>
      <c r="H122" s="14"/>
      <c r="I122" s="14">
        <f t="shared" si="7"/>
        <v>0</v>
      </c>
      <c r="J122" s="14"/>
      <c r="K122" s="14"/>
      <c r="L122" s="14">
        <f>SUM(M122:N122)</f>
        <v>0</v>
      </c>
      <c r="M122" s="14" t="s">
        <v>20</v>
      </c>
      <c r="N122" s="14" t="s">
        <v>20</v>
      </c>
    </row>
    <row r="123" spans="1:14" ht="15" customHeight="1">
      <c r="A123" s="7">
        <v>2455</v>
      </c>
      <c r="B123" s="7">
        <v>4</v>
      </c>
      <c r="C123" s="7">
        <v>5</v>
      </c>
      <c r="D123" s="7">
        <v>5</v>
      </c>
      <c r="E123" s="9" t="s">
        <v>167</v>
      </c>
      <c r="F123" s="14">
        <f t="shared" si="2"/>
        <v>0</v>
      </c>
      <c r="G123" s="14"/>
      <c r="H123" s="14"/>
      <c r="I123" s="14">
        <f t="shared" si="7"/>
        <v>0</v>
      </c>
      <c r="J123" s="14"/>
      <c r="K123" s="14"/>
      <c r="L123" s="14">
        <f>SUM(M123:N123)</f>
        <v>0</v>
      </c>
      <c r="M123" s="14" t="s">
        <v>20</v>
      </c>
      <c r="N123" s="14" t="s">
        <v>20</v>
      </c>
    </row>
    <row r="124" spans="1:14" ht="15" customHeight="1">
      <c r="A124" s="7">
        <v>2460</v>
      </c>
      <c r="B124" s="30">
        <v>4</v>
      </c>
      <c r="C124" s="30">
        <v>6</v>
      </c>
      <c r="D124" s="30">
        <v>0</v>
      </c>
      <c r="E124" s="8" t="s">
        <v>168</v>
      </c>
      <c r="F124" s="33">
        <f>SUM(G124:H124)</f>
        <v>0</v>
      </c>
      <c r="G124" s="33">
        <f>SUM(G126)</f>
        <v>0</v>
      </c>
      <c r="H124" s="33">
        <f>SUM(H126)</f>
        <v>0</v>
      </c>
      <c r="I124" s="33">
        <f t="shared" si="7"/>
        <v>0</v>
      </c>
      <c r="J124" s="33">
        <f>SUM(J126)</f>
        <v>0</v>
      </c>
      <c r="K124" s="33">
        <f>SUM(K126)</f>
        <v>0</v>
      </c>
      <c r="L124" s="33">
        <f>SUM(L126)</f>
        <v>0</v>
      </c>
      <c r="M124" s="33">
        <f>SUM(M126)</f>
        <v>0</v>
      </c>
      <c r="N124" s="33">
        <f>SUM(N126)</f>
        <v>0</v>
      </c>
    </row>
    <row r="125" spans="1:14" ht="15" customHeight="1">
      <c r="A125" s="7" t="s">
        <v>20</v>
      </c>
      <c r="B125" s="7" t="s">
        <v>20</v>
      </c>
      <c r="C125" s="7" t="s">
        <v>20</v>
      </c>
      <c r="D125" s="7" t="s">
        <v>20</v>
      </c>
      <c r="E125" s="9" t="s">
        <v>24</v>
      </c>
      <c r="F125" s="14"/>
      <c r="G125" s="14" t="s">
        <v>20</v>
      </c>
      <c r="H125" s="14" t="s">
        <v>20</v>
      </c>
      <c r="I125" s="33"/>
      <c r="J125" s="14" t="s">
        <v>20</v>
      </c>
      <c r="K125" s="14" t="s">
        <v>20</v>
      </c>
      <c r="L125" s="14" t="s">
        <v>20</v>
      </c>
      <c r="M125" s="14" t="s">
        <v>20</v>
      </c>
      <c r="N125" s="14" t="s">
        <v>20</v>
      </c>
    </row>
    <row r="126" spans="1:14" ht="15" customHeight="1">
      <c r="A126" s="7">
        <v>2461</v>
      </c>
      <c r="B126" s="7">
        <v>4</v>
      </c>
      <c r="C126" s="7">
        <v>6</v>
      </c>
      <c r="D126" s="7">
        <v>1</v>
      </c>
      <c r="E126" s="9" t="s">
        <v>168</v>
      </c>
      <c r="F126" s="14">
        <f>SUM(G126:H126)</f>
        <v>0</v>
      </c>
      <c r="G126" s="14"/>
      <c r="H126" s="14"/>
      <c r="I126" s="14">
        <f>SUM(J126:K126)</f>
        <v>0</v>
      </c>
      <c r="J126" s="14"/>
      <c r="K126" s="14"/>
      <c r="L126" s="14">
        <f>SUM(M126:N126)</f>
        <v>0</v>
      </c>
      <c r="M126" s="14" t="s">
        <v>20</v>
      </c>
      <c r="N126" s="14" t="s">
        <v>20</v>
      </c>
    </row>
    <row r="127" spans="1:14" ht="15" customHeight="1">
      <c r="A127" s="7">
        <v>2470</v>
      </c>
      <c r="B127" s="30">
        <v>4</v>
      </c>
      <c r="C127" s="30">
        <v>7</v>
      </c>
      <c r="D127" s="30">
        <v>0</v>
      </c>
      <c r="E127" s="8" t="s">
        <v>169</v>
      </c>
      <c r="F127" s="33">
        <f>SUM(G127:H127)</f>
        <v>0</v>
      </c>
      <c r="G127" s="33">
        <f aca="true" t="shared" si="8" ref="G127:N127">SUM(G129:G132)</f>
        <v>0</v>
      </c>
      <c r="H127" s="33">
        <f t="shared" si="8"/>
        <v>0</v>
      </c>
      <c r="I127" s="33">
        <f t="shared" si="8"/>
        <v>0</v>
      </c>
      <c r="J127" s="33">
        <f t="shared" si="8"/>
        <v>0</v>
      </c>
      <c r="K127" s="33">
        <f t="shared" si="8"/>
        <v>0</v>
      </c>
      <c r="L127" s="33">
        <f t="shared" si="8"/>
        <v>0</v>
      </c>
      <c r="M127" s="33">
        <f t="shared" si="8"/>
        <v>0</v>
      </c>
      <c r="N127" s="33">
        <f t="shared" si="8"/>
        <v>0</v>
      </c>
    </row>
    <row r="128" spans="1:14" ht="15" customHeight="1">
      <c r="A128" s="7" t="s">
        <v>20</v>
      </c>
      <c r="B128" s="7" t="s">
        <v>20</v>
      </c>
      <c r="C128" s="7" t="s">
        <v>20</v>
      </c>
      <c r="D128" s="7" t="s">
        <v>20</v>
      </c>
      <c r="E128" s="9" t="s">
        <v>24</v>
      </c>
      <c r="F128" s="14" t="s">
        <v>20</v>
      </c>
      <c r="G128" s="14" t="s">
        <v>20</v>
      </c>
      <c r="H128" s="14" t="s">
        <v>20</v>
      </c>
      <c r="I128" s="14" t="s">
        <v>20</v>
      </c>
      <c r="J128" s="14" t="s">
        <v>20</v>
      </c>
      <c r="K128" s="14" t="s">
        <v>20</v>
      </c>
      <c r="L128" s="14" t="s">
        <v>20</v>
      </c>
      <c r="M128" s="14" t="s">
        <v>20</v>
      </c>
      <c r="N128" s="14" t="s">
        <v>20</v>
      </c>
    </row>
    <row r="129" spans="1:14" ht="27">
      <c r="A129" s="7">
        <v>2471</v>
      </c>
      <c r="B129" s="7">
        <v>4</v>
      </c>
      <c r="C129" s="7">
        <v>7</v>
      </c>
      <c r="D129" s="7">
        <v>1</v>
      </c>
      <c r="E129" s="9" t="s">
        <v>170</v>
      </c>
      <c r="F129" s="14">
        <v>0</v>
      </c>
      <c r="G129" s="14"/>
      <c r="H129" s="14"/>
      <c r="I129" s="14">
        <f>SUM(J129:K129)</f>
        <v>0</v>
      </c>
      <c r="J129" s="14"/>
      <c r="K129" s="14"/>
      <c r="L129" s="14">
        <f>SUM(M129:N129)</f>
        <v>0</v>
      </c>
      <c r="M129" s="14" t="s">
        <v>20</v>
      </c>
      <c r="N129" s="14" t="s">
        <v>20</v>
      </c>
    </row>
    <row r="130" spans="1:14" ht="15" customHeight="1">
      <c r="A130" s="7">
        <v>2472</v>
      </c>
      <c r="B130" s="7">
        <v>4</v>
      </c>
      <c r="C130" s="7">
        <v>7</v>
      </c>
      <c r="D130" s="7">
        <v>2</v>
      </c>
      <c r="E130" s="9" t="s">
        <v>171</v>
      </c>
      <c r="F130" s="14">
        <v>0</v>
      </c>
      <c r="G130" s="14"/>
      <c r="H130" s="14"/>
      <c r="I130" s="14">
        <f>SUM(J130:K130)</f>
        <v>0</v>
      </c>
      <c r="J130" s="14"/>
      <c r="K130" s="14"/>
      <c r="L130" s="14">
        <f>SUM(M130:N130)</f>
        <v>0</v>
      </c>
      <c r="M130" s="14" t="s">
        <v>20</v>
      </c>
      <c r="N130" s="14" t="s">
        <v>20</v>
      </c>
    </row>
    <row r="131" spans="1:14" ht="15" customHeight="1">
      <c r="A131" s="7">
        <v>2473</v>
      </c>
      <c r="B131" s="7">
        <v>4</v>
      </c>
      <c r="C131" s="7">
        <v>7</v>
      </c>
      <c r="D131" s="7">
        <v>3</v>
      </c>
      <c r="E131" s="9" t="s">
        <v>172</v>
      </c>
      <c r="F131" s="14">
        <v>0</v>
      </c>
      <c r="G131" s="14"/>
      <c r="H131" s="14"/>
      <c r="I131" s="14">
        <f>SUM(J131:K131)</f>
        <v>0</v>
      </c>
      <c r="J131" s="14"/>
      <c r="K131" s="14"/>
      <c r="L131" s="14">
        <f>SUM(M131:N131)</f>
        <v>0</v>
      </c>
      <c r="M131" s="14" t="s">
        <v>20</v>
      </c>
      <c r="N131" s="14" t="s">
        <v>20</v>
      </c>
    </row>
    <row r="132" spans="1:14" ht="15" customHeight="1">
      <c r="A132" s="7">
        <v>2474</v>
      </c>
      <c r="B132" s="7">
        <v>4</v>
      </c>
      <c r="C132" s="7">
        <v>7</v>
      </c>
      <c r="D132" s="7">
        <v>4</v>
      </c>
      <c r="E132" s="9" t="s">
        <v>173</v>
      </c>
      <c r="F132" s="14">
        <v>0</v>
      </c>
      <c r="G132" s="14"/>
      <c r="H132" s="14"/>
      <c r="I132" s="14">
        <f>SUM(J132:K132)</f>
        <v>0</v>
      </c>
      <c r="J132" s="14"/>
      <c r="K132" s="14"/>
      <c r="L132" s="14">
        <f>SUM(M132:N132)</f>
        <v>0</v>
      </c>
      <c r="M132" s="14" t="s">
        <v>20</v>
      </c>
      <c r="N132" s="14" t="s">
        <v>20</v>
      </c>
    </row>
    <row r="133" spans="1:14" ht="15" customHeight="1">
      <c r="A133" s="7">
        <v>2480</v>
      </c>
      <c r="B133" s="30">
        <v>4</v>
      </c>
      <c r="C133" s="30">
        <v>8</v>
      </c>
      <c r="D133" s="30">
        <v>0</v>
      </c>
      <c r="E133" s="8" t="s">
        <v>174</v>
      </c>
      <c r="F133" s="33">
        <f>SUM(G133:H133)</f>
        <v>2000</v>
      </c>
      <c r="G133" s="33">
        <f>SUM(G135:G141)</f>
        <v>0</v>
      </c>
      <c r="H133" s="33">
        <f>SUM(H135:H141)</f>
        <v>2000</v>
      </c>
      <c r="I133" s="33">
        <f aca="true" t="shared" si="9" ref="I133:N133">SUM(I135:I141)</f>
        <v>4520</v>
      </c>
      <c r="J133" s="33">
        <f t="shared" si="9"/>
        <v>0</v>
      </c>
      <c r="K133" s="33">
        <f t="shared" si="9"/>
        <v>4520</v>
      </c>
      <c r="L133" s="33">
        <f t="shared" si="9"/>
        <v>3020</v>
      </c>
      <c r="M133" s="33">
        <f t="shared" si="9"/>
        <v>0</v>
      </c>
      <c r="N133" s="33">
        <f t="shared" si="9"/>
        <v>3020</v>
      </c>
    </row>
    <row r="134" spans="1:14" ht="15" customHeight="1">
      <c r="A134" s="7" t="s">
        <v>20</v>
      </c>
      <c r="B134" s="7" t="s">
        <v>20</v>
      </c>
      <c r="C134" s="7" t="s">
        <v>20</v>
      </c>
      <c r="D134" s="7" t="s">
        <v>20</v>
      </c>
      <c r="E134" s="9" t="s">
        <v>24</v>
      </c>
      <c r="F134" s="14" t="s">
        <v>20</v>
      </c>
      <c r="G134" s="14" t="s">
        <v>20</v>
      </c>
      <c r="H134" s="14" t="s">
        <v>20</v>
      </c>
      <c r="I134" s="14" t="s">
        <v>20</v>
      </c>
      <c r="J134" s="14" t="s">
        <v>20</v>
      </c>
      <c r="K134" s="14" t="s">
        <v>20</v>
      </c>
      <c r="L134" s="14" t="s">
        <v>20</v>
      </c>
      <c r="M134" s="14" t="s">
        <v>20</v>
      </c>
      <c r="N134" s="14" t="s">
        <v>20</v>
      </c>
    </row>
    <row r="135" spans="1:14" ht="27" customHeight="1" hidden="1">
      <c r="A135" s="7">
        <v>2481</v>
      </c>
      <c r="B135" s="7">
        <v>4</v>
      </c>
      <c r="C135" s="7">
        <v>8</v>
      </c>
      <c r="D135" s="7">
        <v>1</v>
      </c>
      <c r="E135" s="9" t="s">
        <v>175</v>
      </c>
      <c r="F135" s="14">
        <f>SUM(G135:H135)</f>
        <v>0</v>
      </c>
      <c r="G135" s="14"/>
      <c r="H135" s="14"/>
      <c r="I135" s="14">
        <f aca="true" t="shared" si="10" ref="I135:I141">SUM(J135:K135)</f>
        <v>0</v>
      </c>
      <c r="J135" s="14" t="s">
        <v>20</v>
      </c>
      <c r="K135" s="14" t="s">
        <v>20</v>
      </c>
      <c r="L135" s="14">
        <f>SUM(M135:N135)</f>
        <v>0</v>
      </c>
      <c r="M135" s="14" t="s">
        <v>20</v>
      </c>
      <c r="N135" s="14" t="s">
        <v>20</v>
      </c>
    </row>
    <row r="136" spans="1:14" ht="27" customHeight="1" hidden="1">
      <c r="A136" s="7">
        <v>2482</v>
      </c>
      <c r="B136" s="7">
        <v>4</v>
      </c>
      <c r="C136" s="7">
        <v>8</v>
      </c>
      <c r="D136" s="7">
        <v>2</v>
      </c>
      <c r="E136" s="9" t="s">
        <v>176</v>
      </c>
      <c r="F136" s="14">
        <f>SUM(G136:H136)</f>
        <v>0</v>
      </c>
      <c r="G136" s="14"/>
      <c r="H136" s="14"/>
      <c r="I136" s="14">
        <f t="shared" si="10"/>
        <v>0</v>
      </c>
      <c r="J136" s="14" t="s">
        <v>20</v>
      </c>
      <c r="K136" s="14" t="s">
        <v>20</v>
      </c>
      <c r="L136" s="14">
        <f aca="true" t="shared" si="11" ref="L136:L141">SUM(M136:N136)</f>
        <v>0</v>
      </c>
      <c r="M136" s="14" t="s">
        <v>20</v>
      </c>
      <c r="N136" s="14" t="s">
        <v>20</v>
      </c>
    </row>
    <row r="137" spans="1:14" ht="27" customHeight="1" hidden="1">
      <c r="A137" s="7">
        <v>2483</v>
      </c>
      <c r="B137" s="7">
        <v>4</v>
      </c>
      <c r="C137" s="7">
        <v>8</v>
      </c>
      <c r="D137" s="7">
        <v>3</v>
      </c>
      <c r="E137" s="9" t="s">
        <v>177</v>
      </c>
      <c r="F137" s="14">
        <f>SUM(G137:H137)</f>
        <v>0</v>
      </c>
      <c r="G137" s="14"/>
      <c r="H137" s="14"/>
      <c r="I137" s="14">
        <f t="shared" si="10"/>
        <v>0</v>
      </c>
      <c r="J137" s="14" t="s">
        <v>20</v>
      </c>
      <c r="K137" s="14" t="s">
        <v>20</v>
      </c>
      <c r="L137" s="14">
        <f t="shared" si="11"/>
        <v>0</v>
      </c>
      <c r="M137" s="14" t="s">
        <v>20</v>
      </c>
      <c r="N137" s="14" t="s">
        <v>20</v>
      </c>
    </row>
    <row r="138" spans="1:14" ht="27" customHeight="1" hidden="1">
      <c r="A138" s="7">
        <v>2484</v>
      </c>
      <c r="B138" s="7">
        <v>4</v>
      </c>
      <c r="C138" s="7">
        <v>8</v>
      </c>
      <c r="D138" s="7">
        <v>4</v>
      </c>
      <c r="E138" s="9" t="s">
        <v>178</v>
      </c>
      <c r="F138" s="14">
        <f aca="true" t="shared" si="12" ref="F138:F144">SUM(G138:H138)</f>
        <v>0</v>
      </c>
      <c r="G138" s="14"/>
      <c r="H138" s="14"/>
      <c r="I138" s="14">
        <f t="shared" si="10"/>
        <v>0</v>
      </c>
      <c r="J138" s="14" t="s">
        <v>20</v>
      </c>
      <c r="K138" s="14" t="s">
        <v>20</v>
      </c>
      <c r="L138" s="14">
        <f t="shared" si="11"/>
        <v>0</v>
      </c>
      <c r="M138" s="14" t="s">
        <v>20</v>
      </c>
      <c r="N138" s="14" t="s">
        <v>20</v>
      </c>
    </row>
    <row r="139" spans="1:14" ht="15" customHeight="1">
      <c r="A139" s="7">
        <v>2485</v>
      </c>
      <c r="B139" s="7">
        <v>4</v>
      </c>
      <c r="C139" s="7">
        <v>8</v>
      </c>
      <c r="D139" s="7">
        <v>5</v>
      </c>
      <c r="E139" s="9" t="s">
        <v>179</v>
      </c>
      <c r="F139" s="14">
        <f t="shared" si="12"/>
        <v>2000</v>
      </c>
      <c r="G139" s="14"/>
      <c r="H139" s="72">
        <v>2000</v>
      </c>
      <c r="I139" s="14">
        <f t="shared" si="10"/>
        <v>4520</v>
      </c>
      <c r="J139" s="14" t="s">
        <v>20</v>
      </c>
      <c r="K139" s="14">
        <v>4520</v>
      </c>
      <c r="L139" s="14">
        <f t="shared" si="11"/>
        <v>3020</v>
      </c>
      <c r="M139" s="14" t="s">
        <v>20</v>
      </c>
      <c r="N139" s="14">
        <v>3020</v>
      </c>
    </row>
    <row r="140" spans="1:14" ht="15" customHeight="1">
      <c r="A140" s="7">
        <v>2486</v>
      </c>
      <c r="B140" s="7">
        <v>4</v>
      </c>
      <c r="C140" s="7">
        <v>8</v>
      </c>
      <c r="D140" s="7">
        <v>6</v>
      </c>
      <c r="E140" s="9" t="s">
        <v>180</v>
      </c>
      <c r="F140" s="14">
        <f t="shared" si="12"/>
        <v>0</v>
      </c>
      <c r="G140" s="14"/>
      <c r="H140" s="14"/>
      <c r="I140" s="14">
        <f t="shared" si="10"/>
        <v>0</v>
      </c>
      <c r="J140" s="14" t="s">
        <v>20</v>
      </c>
      <c r="K140" s="14" t="s">
        <v>20</v>
      </c>
      <c r="L140" s="14">
        <f t="shared" si="11"/>
        <v>0</v>
      </c>
      <c r="M140" s="14" t="s">
        <v>20</v>
      </c>
      <c r="N140" s="14" t="s">
        <v>20</v>
      </c>
    </row>
    <row r="141" spans="1:14" ht="15" customHeight="1">
      <c r="A141" s="7">
        <v>2487</v>
      </c>
      <c r="B141" s="7">
        <v>4</v>
      </c>
      <c r="C141" s="7">
        <v>8</v>
      </c>
      <c r="D141" s="7">
        <v>7</v>
      </c>
      <c r="E141" s="9" t="s">
        <v>181</v>
      </c>
      <c r="F141" s="14">
        <f t="shared" si="12"/>
        <v>0</v>
      </c>
      <c r="G141" s="14"/>
      <c r="H141" s="14"/>
      <c r="I141" s="14">
        <f t="shared" si="10"/>
        <v>0</v>
      </c>
      <c r="J141" s="14" t="s">
        <v>20</v>
      </c>
      <c r="K141" s="14" t="s">
        <v>20</v>
      </c>
      <c r="L141" s="14">
        <f t="shared" si="11"/>
        <v>0</v>
      </c>
      <c r="M141" s="14" t="s">
        <v>20</v>
      </c>
      <c r="N141" s="14" t="s">
        <v>20</v>
      </c>
    </row>
    <row r="142" spans="1:16" ht="15" customHeight="1">
      <c r="A142" s="7">
        <v>2490</v>
      </c>
      <c r="B142" s="30">
        <v>4</v>
      </c>
      <c r="C142" s="30">
        <v>9</v>
      </c>
      <c r="D142" s="30">
        <v>0</v>
      </c>
      <c r="E142" s="8" t="s">
        <v>182</v>
      </c>
      <c r="F142" s="33">
        <f t="shared" si="12"/>
        <v>-20000</v>
      </c>
      <c r="G142" s="33">
        <f>SUM(G144)</f>
        <v>0</v>
      </c>
      <c r="H142" s="33">
        <f>SUM(H144)</f>
        <v>-20000</v>
      </c>
      <c r="I142" s="33">
        <f aca="true" t="shared" si="13" ref="I142:N142">SUM(I144)</f>
        <v>-52492.18</v>
      </c>
      <c r="J142" s="33">
        <f t="shared" si="13"/>
        <v>0</v>
      </c>
      <c r="K142" s="33">
        <f t="shared" si="13"/>
        <v>-52492.18</v>
      </c>
      <c r="L142" s="33">
        <f t="shared" si="13"/>
        <v>-57468.83</v>
      </c>
      <c r="M142" s="33">
        <f t="shared" si="13"/>
        <v>0</v>
      </c>
      <c r="N142" s="33">
        <f t="shared" si="13"/>
        <v>-57468.83</v>
      </c>
      <c r="P142"/>
    </row>
    <row r="143" spans="1:14" ht="15" customHeight="1">
      <c r="A143" s="7" t="s">
        <v>20</v>
      </c>
      <c r="B143" s="7" t="s">
        <v>20</v>
      </c>
      <c r="C143" s="7" t="s">
        <v>20</v>
      </c>
      <c r="D143" s="7" t="s">
        <v>20</v>
      </c>
      <c r="E143" s="9" t="s">
        <v>24</v>
      </c>
      <c r="F143" s="14"/>
      <c r="G143" s="14" t="s">
        <v>20</v>
      </c>
      <c r="H143" s="14" t="s">
        <v>20</v>
      </c>
      <c r="I143" s="14" t="s">
        <v>20</v>
      </c>
      <c r="J143" s="14" t="s">
        <v>20</v>
      </c>
      <c r="K143" s="14" t="s">
        <v>20</v>
      </c>
      <c r="L143" s="14" t="s">
        <v>20</v>
      </c>
      <c r="M143" s="14" t="s">
        <v>20</v>
      </c>
      <c r="N143" s="14" t="s">
        <v>20</v>
      </c>
    </row>
    <row r="144" spans="1:14" ht="15" customHeight="1">
      <c r="A144" s="7">
        <v>2491</v>
      </c>
      <c r="B144" s="7">
        <v>4</v>
      </c>
      <c r="C144" s="7">
        <v>9</v>
      </c>
      <c r="D144" s="7">
        <v>1</v>
      </c>
      <c r="E144" s="9" t="s">
        <v>182</v>
      </c>
      <c r="F144" s="14">
        <f t="shared" si="12"/>
        <v>-20000</v>
      </c>
      <c r="G144" s="14"/>
      <c r="H144" s="14">
        <v>-20000</v>
      </c>
      <c r="I144" s="14">
        <f>SUM(J144:K144)</f>
        <v>-52492.18</v>
      </c>
      <c r="J144" s="14" t="s">
        <v>20</v>
      </c>
      <c r="K144" s="14">
        <v>-52492.18</v>
      </c>
      <c r="L144" s="14">
        <f>SUM(M144:N144)</f>
        <v>-57468.83</v>
      </c>
      <c r="M144" s="14" t="s">
        <v>20</v>
      </c>
      <c r="N144" s="14">
        <v>-57468.83</v>
      </c>
    </row>
    <row r="145" spans="1:14" ht="26.25">
      <c r="A145" s="7">
        <v>2500</v>
      </c>
      <c r="B145" s="30">
        <v>5</v>
      </c>
      <c r="C145" s="30">
        <v>0</v>
      </c>
      <c r="D145" s="30">
        <v>0</v>
      </c>
      <c r="E145" s="29" t="s">
        <v>266</v>
      </c>
      <c r="F145" s="33">
        <f>SUM(G145:H145)</f>
        <v>92418.3</v>
      </c>
      <c r="G145" s="33">
        <f>SUM(G147,G150,G153,G156,G159,G162,)</f>
        <v>84551.3</v>
      </c>
      <c r="H145" s="33">
        <f>SUM(H147,H150,H153,H156,H159,H162)</f>
        <v>7867</v>
      </c>
      <c r="I145" s="33">
        <f aca="true" t="shared" si="14" ref="I145:N145">SUM(I147,I150,I153,I156,I159,I162)</f>
        <v>90200.7</v>
      </c>
      <c r="J145" s="33">
        <f>SUM(J147,J150,J153,J156,J159,J162)</f>
        <v>81767.7</v>
      </c>
      <c r="K145" s="33">
        <f t="shared" si="14"/>
        <v>8433</v>
      </c>
      <c r="L145" s="33">
        <f t="shared" si="14"/>
        <v>80663.05399999999</v>
      </c>
      <c r="M145" s="33">
        <f t="shared" si="14"/>
        <v>74823.942</v>
      </c>
      <c r="N145" s="33">
        <f t="shared" si="14"/>
        <v>5839.112</v>
      </c>
    </row>
    <row r="146" spans="1:14" ht="15">
      <c r="A146" s="7" t="s">
        <v>20</v>
      </c>
      <c r="B146" s="7" t="s">
        <v>20</v>
      </c>
      <c r="C146" s="7" t="s">
        <v>20</v>
      </c>
      <c r="D146" s="7" t="s">
        <v>20</v>
      </c>
      <c r="E146" s="9" t="s">
        <v>27</v>
      </c>
      <c r="F146" s="14" t="s">
        <v>20</v>
      </c>
      <c r="G146" s="14" t="s">
        <v>20</v>
      </c>
      <c r="H146" s="14" t="s">
        <v>20</v>
      </c>
      <c r="I146" s="14" t="s">
        <v>20</v>
      </c>
      <c r="J146" s="14" t="s">
        <v>20</v>
      </c>
      <c r="K146" s="14" t="s">
        <v>20</v>
      </c>
      <c r="L146" s="14" t="s">
        <v>20</v>
      </c>
      <c r="M146" s="14" t="s">
        <v>20</v>
      </c>
      <c r="N146" s="14" t="s">
        <v>20</v>
      </c>
    </row>
    <row r="147" spans="1:14" ht="15">
      <c r="A147" s="7">
        <v>2510</v>
      </c>
      <c r="B147" s="30">
        <v>5</v>
      </c>
      <c r="C147" s="30">
        <v>1</v>
      </c>
      <c r="D147" s="30">
        <v>0</v>
      </c>
      <c r="E147" s="8" t="s">
        <v>183</v>
      </c>
      <c r="F147" s="33">
        <f>SUM(G147:H147)</f>
        <v>84551.3</v>
      </c>
      <c r="G147" s="33">
        <f>SUM(G149)</f>
        <v>84551.3</v>
      </c>
      <c r="H147" s="33">
        <f>SUM(H149)</f>
        <v>0</v>
      </c>
      <c r="I147" s="33">
        <f aca="true" t="shared" si="15" ref="I147:N147">SUM(I149)</f>
        <v>83267.7</v>
      </c>
      <c r="J147" s="33">
        <f t="shared" si="15"/>
        <v>80767.7</v>
      </c>
      <c r="K147" s="33">
        <f t="shared" si="15"/>
        <v>2500</v>
      </c>
      <c r="L147" s="33">
        <f t="shared" si="15"/>
        <v>74823.942</v>
      </c>
      <c r="M147" s="33">
        <f>SUM(M149)</f>
        <v>74823.942</v>
      </c>
      <c r="N147" s="33">
        <f t="shared" si="15"/>
        <v>0</v>
      </c>
    </row>
    <row r="148" spans="1:14" ht="15">
      <c r="A148" s="7" t="s">
        <v>20</v>
      </c>
      <c r="B148" s="7" t="s">
        <v>20</v>
      </c>
      <c r="C148" s="7" t="s">
        <v>20</v>
      </c>
      <c r="D148" s="7" t="s">
        <v>20</v>
      </c>
      <c r="E148" s="9" t="s">
        <v>24</v>
      </c>
      <c r="F148" s="14" t="s">
        <v>20</v>
      </c>
      <c r="G148" s="14" t="s">
        <v>20</v>
      </c>
      <c r="H148" s="14" t="s">
        <v>20</v>
      </c>
      <c r="I148" s="14" t="s">
        <v>20</v>
      </c>
      <c r="J148" s="14" t="s">
        <v>20</v>
      </c>
      <c r="K148" s="14" t="s">
        <v>20</v>
      </c>
      <c r="L148" s="14" t="s">
        <v>20</v>
      </c>
      <c r="M148" s="14" t="s">
        <v>20</v>
      </c>
      <c r="N148" s="14" t="s">
        <v>20</v>
      </c>
    </row>
    <row r="149" spans="1:14" ht="15">
      <c r="A149" s="7">
        <v>2511</v>
      </c>
      <c r="B149" s="7">
        <v>5</v>
      </c>
      <c r="C149" s="7">
        <v>1</v>
      </c>
      <c r="D149" s="7">
        <v>1</v>
      </c>
      <c r="E149" s="9" t="s">
        <v>183</v>
      </c>
      <c r="F149" s="14">
        <f>SUM(G149:H149)</f>
        <v>84551.3</v>
      </c>
      <c r="G149" s="72">
        <v>84551.3</v>
      </c>
      <c r="H149" s="14">
        <v>0</v>
      </c>
      <c r="I149" s="14">
        <f>SUM(J149:K149)</f>
        <v>83267.7</v>
      </c>
      <c r="J149" s="14">
        <v>80767.7</v>
      </c>
      <c r="K149" s="14">
        <v>2500</v>
      </c>
      <c r="L149" s="14">
        <f>SUM(M149:N149)</f>
        <v>74823.942</v>
      </c>
      <c r="M149" s="14">
        <v>74823.942</v>
      </c>
      <c r="N149" s="14">
        <v>0</v>
      </c>
    </row>
    <row r="150" spans="1:14" ht="15">
      <c r="A150" s="7">
        <v>2520</v>
      </c>
      <c r="B150" s="20">
        <v>5</v>
      </c>
      <c r="C150" s="20">
        <v>2</v>
      </c>
      <c r="D150" s="20">
        <v>0</v>
      </c>
      <c r="E150" s="8" t="s">
        <v>184</v>
      </c>
      <c r="F150" s="33">
        <f>SUM(G150:H150)</f>
        <v>7867</v>
      </c>
      <c r="G150" s="33">
        <f>SUM(G152)</f>
        <v>0</v>
      </c>
      <c r="H150" s="33">
        <f>SUM(H152)</f>
        <v>7867</v>
      </c>
      <c r="I150" s="33">
        <f aca="true" t="shared" si="16" ref="I150:N150">SUM(I152)</f>
        <v>5933</v>
      </c>
      <c r="J150" s="33">
        <f t="shared" si="16"/>
        <v>0</v>
      </c>
      <c r="K150" s="33">
        <f t="shared" si="16"/>
        <v>5933</v>
      </c>
      <c r="L150" s="33">
        <f t="shared" si="16"/>
        <v>5839.112</v>
      </c>
      <c r="M150" s="33">
        <f t="shared" si="16"/>
        <v>0</v>
      </c>
      <c r="N150" s="33">
        <f t="shared" si="16"/>
        <v>5839.112</v>
      </c>
    </row>
    <row r="151" spans="1:14" ht="15">
      <c r="A151" s="7" t="s">
        <v>20</v>
      </c>
      <c r="B151" s="7" t="s">
        <v>20</v>
      </c>
      <c r="C151" s="7" t="s">
        <v>20</v>
      </c>
      <c r="D151" s="7" t="s">
        <v>20</v>
      </c>
      <c r="E151" s="9" t="s">
        <v>24</v>
      </c>
      <c r="F151" s="14" t="s">
        <v>20</v>
      </c>
      <c r="G151" s="14" t="s">
        <v>20</v>
      </c>
      <c r="H151" s="14" t="s">
        <v>20</v>
      </c>
      <c r="I151" s="14" t="s">
        <v>20</v>
      </c>
      <c r="J151" s="14" t="s">
        <v>20</v>
      </c>
      <c r="K151" s="14" t="s">
        <v>20</v>
      </c>
      <c r="L151" s="14" t="s">
        <v>20</v>
      </c>
      <c r="M151" s="14" t="s">
        <v>20</v>
      </c>
      <c r="N151" s="14" t="s">
        <v>20</v>
      </c>
    </row>
    <row r="152" spans="1:14" ht="15">
      <c r="A152" s="7">
        <v>2521</v>
      </c>
      <c r="B152" s="7">
        <v>5</v>
      </c>
      <c r="C152" s="7">
        <v>2</v>
      </c>
      <c r="D152" s="7">
        <v>1</v>
      </c>
      <c r="E152" s="9" t="s">
        <v>184</v>
      </c>
      <c r="F152" s="14">
        <f>SUM(G152:H152)</f>
        <v>7867</v>
      </c>
      <c r="G152" s="14">
        <v>0</v>
      </c>
      <c r="H152" s="14">
        <v>7867</v>
      </c>
      <c r="I152" s="14">
        <f>SUM(J152:K152)</f>
        <v>5933</v>
      </c>
      <c r="J152" s="14">
        <v>0</v>
      </c>
      <c r="K152" s="14">
        <v>5933</v>
      </c>
      <c r="L152" s="14">
        <f>SUM(M152:N152)</f>
        <v>5839.112</v>
      </c>
      <c r="M152" s="14">
        <v>0</v>
      </c>
      <c r="N152" s="14">
        <v>5839.112</v>
      </c>
    </row>
    <row r="153" spans="1:14" ht="15" hidden="1">
      <c r="A153" s="7">
        <v>2530</v>
      </c>
      <c r="B153" s="20">
        <v>5</v>
      </c>
      <c r="C153" s="20">
        <v>3</v>
      </c>
      <c r="D153" s="20">
        <v>0</v>
      </c>
      <c r="E153" s="8" t="s">
        <v>185</v>
      </c>
      <c r="F153" s="33">
        <f aca="true" t="shared" si="17" ref="F153:F212">SUM(G153:H153)</f>
        <v>0</v>
      </c>
      <c r="G153" s="33">
        <f>SUM(G155)</f>
        <v>0</v>
      </c>
      <c r="H153" s="33">
        <f>SUM(H155)</f>
        <v>0</v>
      </c>
      <c r="I153" s="33">
        <f aca="true" t="shared" si="18" ref="I153:N153">SUM(I155)</f>
        <v>0</v>
      </c>
      <c r="J153" s="33">
        <f t="shared" si="18"/>
        <v>0</v>
      </c>
      <c r="K153" s="33">
        <f t="shared" si="18"/>
        <v>0</v>
      </c>
      <c r="L153" s="33">
        <f t="shared" si="18"/>
        <v>0</v>
      </c>
      <c r="M153" s="33">
        <f t="shared" si="18"/>
        <v>0</v>
      </c>
      <c r="N153" s="33">
        <f t="shared" si="18"/>
        <v>0</v>
      </c>
    </row>
    <row r="154" spans="1:14" ht="15" hidden="1">
      <c r="A154" s="7" t="s">
        <v>20</v>
      </c>
      <c r="B154" s="7" t="s">
        <v>20</v>
      </c>
      <c r="C154" s="7" t="s">
        <v>20</v>
      </c>
      <c r="D154" s="7" t="s">
        <v>20</v>
      </c>
      <c r="E154" s="9" t="s">
        <v>24</v>
      </c>
      <c r="F154" s="14"/>
      <c r="G154" s="14" t="s">
        <v>20</v>
      </c>
      <c r="H154" s="14" t="s">
        <v>20</v>
      </c>
      <c r="I154" s="14" t="s">
        <v>20</v>
      </c>
      <c r="J154" s="14" t="s">
        <v>20</v>
      </c>
      <c r="K154" s="14" t="s">
        <v>20</v>
      </c>
      <c r="L154" s="14" t="s">
        <v>20</v>
      </c>
      <c r="M154" s="14" t="s">
        <v>20</v>
      </c>
      <c r="N154" s="14" t="s">
        <v>20</v>
      </c>
    </row>
    <row r="155" spans="1:14" ht="15" hidden="1">
      <c r="A155" s="7">
        <v>2531</v>
      </c>
      <c r="B155" s="7">
        <v>5</v>
      </c>
      <c r="C155" s="7">
        <v>3</v>
      </c>
      <c r="D155" s="7">
        <v>1</v>
      </c>
      <c r="E155" s="9" t="s">
        <v>185</v>
      </c>
      <c r="F155" s="14">
        <f t="shared" si="17"/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</row>
    <row r="156" spans="1:14" ht="15" customHeight="1" hidden="1">
      <c r="A156" s="7">
        <v>2540</v>
      </c>
      <c r="B156" s="20">
        <v>5</v>
      </c>
      <c r="C156" s="20">
        <v>4</v>
      </c>
      <c r="D156" s="20">
        <v>0</v>
      </c>
      <c r="E156" s="8" t="s">
        <v>186</v>
      </c>
      <c r="F156" s="33">
        <f t="shared" si="17"/>
        <v>0</v>
      </c>
      <c r="G156" s="33">
        <f>SUM(G158)</f>
        <v>0</v>
      </c>
      <c r="H156" s="33">
        <f>SUM(H158)</f>
        <v>0</v>
      </c>
      <c r="I156" s="33">
        <f aca="true" t="shared" si="19" ref="I156:N156">SUM(I158)</f>
        <v>0</v>
      </c>
      <c r="J156" s="33">
        <f t="shared" si="19"/>
        <v>0</v>
      </c>
      <c r="K156" s="33">
        <f t="shared" si="19"/>
        <v>0</v>
      </c>
      <c r="L156" s="33">
        <f t="shared" si="19"/>
        <v>0</v>
      </c>
      <c r="M156" s="33">
        <f t="shared" si="19"/>
        <v>0</v>
      </c>
      <c r="N156" s="33">
        <f t="shared" si="19"/>
        <v>0</v>
      </c>
    </row>
    <row r="157" spans="1:14" ht="15" customHeight="1" hidden="1">
      <c r="A157" s="7" t="s">
        <v>20</v>
      </c>
      <c r="B157" s="7" t="s">
        <v>20</v>
      </c>
      <c r="C157" s="7" t="s">
        <v>20</v>
      </c>
      <c r="D157" s="7" t="s">
        <v>20</v>
      </c>
      <c r="E157" s="9" t="s">
        <v>24</v>
      </c>
      <c r="F157" s="14"/>
      <c r="G157" s="14" t="s">
        <v>20</v>
      </c>
      <c r="H157" s="14" t="s">
        <v>20</v>
      </c>
      <c r="I157" s="14" t="s">
        <v>20</v>
      </c>
      <c r="J157" s="14" t="s">
        <v>20</v>
      </c>
      <c r="K157" s="14" t="s">
        <v>20</v>
      </c>
      <c r="L157" s="14" t="s">
        <v>20</v>
      </c>
      <c r="M157" s="14" t="s">
        <v>20</v>
      </c>
      <c r="N157" s="14" t="s">
        <v>20</v>
      </c>
    </row>
    <row r="158" spans="1:14" ht="15" customHeight="1" hidden="1">
      <c r="A158" s="7">
        <v>2541</v>
      </c>
      <c r="B158" s="7">
        <v>5</v>
      </c>
      <c r="C158" s="7">
        <v>4</v>
      </c>
      <c r="D158" s="7">
        <v>1</v>
      </c>
      <c r="E158" s="9" t="s">
        <v>186</v>
      </c>
      <c r="F158" s="14">
        <f t="shared" si="17"/>
        <v>0</v>
      </c>
      <c r="G158" s="14"/>
      <c r="H158" s="14"/>
      <c r="I158" s="14">
        <v>0</v>
      </c>
      <c r="J158" s="14"/>
      <c r="K158" s="14"/>
      <c r="L158" s="14">
        <v>0</v>
      </c>
      <c r="M158" s="14"/>
      <c r="N158" s="14"/>
    </row>
    <row r="159" spans="1:14" ht="31.5" customHeight="1" hidden="1">
      <c r="A159" s="7">
        <v>2550</v>
      </c>
      <c r="B159" s="20">
        <v>5</v>
      </c>
      <c r="C159" s="20">
        <v>5</v>
      </c>
      <c r="D159" s="20">
        <v>0</v>
      </c>
      <c r="E159" s="8" t="s">
        <v>187</v>
      </c>
      <c r="F159" s="33">
        <f t="shared" si="17"/>
        <v>0</v>
      </c>
      <c r="G159" s="33">
        <f>SUM(G161)</f>
        <v>0</v>
      </c>
      <c r="H159" s="33">
        <f>SUM(H161)</f>
        <v>0</v>
      </c>
      <c r="I159" s="33">
        <f>J159</f>
        <v>0</v>
      </c>
      <c r="J159" s="33">
        <f>K159</f>
        <v>0</v>
      </c>
      <c r="K159" s="33">
        <f>SUM(K161)</f>
        <v>0</v>
      </c>
      <c r="L159" s="33">
        <f>SUM(L161)</f>
        <v>0</v>
      </c>
      <c r="M159" s="33">
        <f>SUM(M161)</f>
        <v>0</v>
      </c>
      <c r="N159" s="33">
        <f>SUM(N161)</f>
        <v>0</v>
      </c>
    </row>
    <row r="160" spans="1:14" ht="15" hidden="1">
      <c r="A160" s="7" t="s">
        <v>20</v>
      </c>
      <c r="B160" s="7" t="s">
        <v>20</v>
      </c>
      <c r="C160" s="7" t="s">
        <v>20</v>
      </c>
      <c r="D160" s="7" t="s">
        <v>20</v>
      </c>
      <c r="E160" s="9" t="s">
        <v>24</v>
      </c>
      <c r="F160" s="14"/>
      <c r="G160" s="14" t="s">
        <v>20</v>
      </c>
      <c r="H160" s="14" t="s">
        <v>20</v>
      </c>
      <c r="I160" s="14" t="s">
        <v>20</v>
      </c>
      <c r="J160" s="14" t="s">
        <v>20</v>
      </c>
      <c r="K160" s="14" t="s">
        <v>20</v>
      </c>
      <c r="L160" s="14" t="s">
        <v>20</v>
      </c>
      <c r="M160" s="14" t="s">
        <v>20</v>
      </c>
      <c r="N160" s="14" t="s">
        <v>20</v>
      </c>
    </row>
    <row r="161" spans="1:14" ht="27" hidden="1">
      <c r="A161" s="7">
        <v>2551</v>
      </c>
      <c r="B161" s="7">
        <v>5</v>
      </c>
      <c r="C161" s="7">
        <v>5</v>
      </c>
      <c r="D161" s="7">
        <v>1</v>
      </c>
      <c r="E161" s="9" t="s">
        <v>187</v>
      </c>
      <c r="F161" s="14">
        <f t="shared" si="17"/>
        <v>0</v>
      </c>
      <c r="G161" s="14"/>
      <c r="H161" s="14">
        <v>0</v>
      </c>
      <c r="I161" s="14">
        <f>SUM(J161:K161)</f>
        <v>0</v>
      </c>
      <c r="J161" s="14" t="s">
        <v>20</v>
      </c>
      <c r="K161" s="14">
        <v>0</v>
      </c>
      <c r="L161" s="14">
        <f>SUM(M161:N161)</f>
        <v>0</v>
      </c>
      <c r="M161" s="14" t="s">
        <v>20</v>
      </c>
      <c r="N161" s="14">
        <v>0</v>
      </c>
    </row>
    <row r="162" spans="1:14" ht="15" customHeight="1">
      <c r="A162" s="7">
        <v>2560</v>
      </c>
      <c r="B162" s="20">
        <v>5</v>
      </c>
      <c r="C162" s="20">
        <v>6</v>
      </c>
      <c r="D162" s="20">
        <v>0</v>
      </c>
      <c r="E162" s="8" t="s">
        <v>188</v>
      </c>
      <c r="F162" s="33">
        <f t="shared" si="17"/>
        <v>0</v>
      </c>
      <c r="G162" s="33">
        <f>SUM(G164)</f>
        <v>0</v>
      </c>
      <c r="H162" s="33">
        <f>SUM(H164)</f>
        <v>0</v>
      </c>
      <c r="I162" s="33">
        <f aca="true" t="shared" si="20" ref="I162:N162">SUM(I164)</f>
        <v>1000</v>
      </c>
      <c r="J162" s="33">
        <f t="shared" si="20"/>
        <v>1000</v>
      </c>
      <c r="K162" s="33">
        <f t="shared" si="20"/>
        <v>0</v>
      </c>
      <c r="L162" s="33">
        <f t="shared" si="20"/>
        <v>0</v>
      </c>
      <c r="M162" s="33">
        <f t="shared" si="20"/>
        <v>0</v>
      </c>
      <c r="N162" s="33">
        <f t="shared" si="20"/>
        <v>0</v>
      </c>
    </row>
    <row r="163" spans="1:14" ht="15" customHeight="1">
      <c r="A163" s="7" t="s">
        <v>20</v>
      </c>
      <c r="B163" s="7" t="s">
        <v>20</v>
      </c>
      <c r="C163" s="7" t="s">
        <v>20</v>
      </c>
      <c r="D163" s="7" t="s">
        <v>20</v>
      </c>
      <c r="E163" s="9" t="s">
        <v>24</v>
      </c>
      <c r="F163" s="14"/>
      <c r="G163" s="14" t="s">
        <v>20</v>
      </c>
      <c r="H163" s="14" t="s">
        <v>20</v>
      </c>
      <c r="I163" s="14" t="s">
        <v>20</v>
      </c>
      <c r="J163" s="14" t="s">
        <v>20</v>
      </c>
      <c r="K163" s="14" t="s">
        <v>20</v>
      </c>
      <c r="L163" s="14" t="s">
        <v>20</v>
      </c>
      <c r="M163" s="14" t="s">
        <v>20</v>
      </c>
      <c r="N163" s="14" t="s">
        <v>20</v>
      </c>
    </row>
    <row r="164" spans="1:14" ht="15" customHeight="1">
      <c r="A164" s="7">
        <v>2561</v>
      </c>
      <c r="B164" s="7">
        <v>5</v>
      </c>
      <c r="C164" s="7">
        <v>6</v>
      </c>
      <c r="D164" s="7">
        <v>1</v>
      </c>
      <c r="E164" s="9" t="s">
        <v>188</v>
      </c>
      <c r="F164" s="14">
        <f t="shared" si="17"/>
        <v>0</v>
      </c>
      <c r="G164" s="14">
        <v>0</v>
      </c>
      <c r="H164" s="14"/>
      <c r="I164" s="14">
        <f>J164</f>
        <v>1000</v>
      </c>
      <c r="J164" s="14">
        <v>1000</v>
      </c>
      <c r="K164" s="14"/>
      <c r="L164" s="14">
        <v>0</v>
      </c>
      <c r="M164" s="14">
        <v>0</v>
      </c>
      <c r="N164" s="14"/>
    </row>
    <row r="165" spans="1:14" ht="37.5" customHeight="1">
      <c r="A165" s="7">
        <v>2600</v>
      </c>
      <c r="B165" s="20">
        <v>6</v>
      </c>
      <c r="C165" s="20">
        <v>0</v>
      </c>
      <c r="D165" s="20">
        <v>0</v>
      </c>
      <c r="E165" s="31" t="s">
        <v>271</v>
      </c>
      <c r="F165" s="33">
        <f>SUM(G165:H165)</f>
        <v>81320.1</v>
      </c>
      <c r="G165" s="33">
        <f>SUM(G167,G170,G173,G176,G179,G181)</f>
        <v>31178.1</v>
      </c>
      <c r="H165" s="33">
        <f>SUM(H167,H170,H173,H176,H179,H181,)</f>
        <v>50142</v>
      </c>
      <c r="I165" s="33">
        <f>SUM(J165:K165)</f>
        <v>152814.7</v>
      </c>
      <c r="J165" s="33">
        <f>SUM(J167,J170,J173,J176,J179,J181)</f>
        <v>44368.1</v>
      </c>
      <c r="K165" s="33">
        <f>SUM(K167,K170,K173,K176,K179,K181)</f>
        <v>108446.6</v>
      </c>
      <c r="L165" s="33">
        <f>SUM(M165:N165)</f>
        <v>109053.321</v>
      </c>
      <c r="M165" s="33">
        <f>SUM(M167,M170,M173,M176,M179,M181)</f>
        <v>38694.962999999996</v>
      </c>
      <c r="N165" s="33">
        <f>SUM(N167,N170,N173,N176,N179,N181)</f>
        <v>70358.35800000001</v>
      </c>
    </row>
    <row r="166" spans="1:14" ht="15">
      <c r="A166" s="7" t="s">
        <v>20</v>
      </c>
      <c r="B166" s="7" t="s">
        <v>20</v>
      </c>
      <c r="C166" s="7" t="s">
        <v>20</v>
      </c>
      <c r="D166" s="7" t="s">
        <v>20</v>
      </c>
      <c r="E166" s="9" t="s">
        <v>27</v>
      </c>
      <c r="F166" s="14"/>
      <c r="G166" s="14" t="s">
        <v>20</v>
      </c>
      <c r="H166" s="14" t="s">
        <v>20</v>
      </c>
      <c r="I166" s="14" t="s">
        <v>20</v>
      </c>
      <c r="J166" s="14" t="s">
        <v>20</v>
      </c>
      <c r="K166" s="14" t="s">
        <v>20</v>
      </c>
      <c r="L166" s="14" t="s">
        <v>20</v>
      </c>
      <c r="M166" s="14" t="s">
        <v>20</v>
      </c>
      <c r="N166" s="14" t="s">
        <v>20</v>
      </c>
    </row>
    <row r="167" spans="1:14" ht="15" hidden="1">
      <c r="A167" s="7">
        <v>2610</v>
      </c>
      <c r="B167" s="20">
        <v>6</v>
      </c>
      <c r="C167" s="20">
        <v>1</v>
      </c>
      <c r="D167" s="20">
        <v>0</v>
      </c>
      <c r="E167" s="8" t="s">
        <v>189</v>
      </c>
      <c r="F167" s="33">
        <f t="shared" si="17"/>
        <v>0</v>
      </c>
      <c r="G167" s="33">
        <f>SUM(G169)</f>
        <v>0</v>
      </c>
      <c r="H167" s="33">
        <f>SUM(H169)</f>
        <v>0</v>
      </c>
      <c r="I167" s="33">
        <f>SUM(J167:K167)</f>
        <v>0</v>
      </c>
      <c r="J167" s="33">
        <f>SUM(J169)</f>
        <v>0</v>
      </c>
      <c r="K167" s="33">
        <f>SUM(K169)</f>
        <v>0</v>
      </c>
      <c r="L167" s="33">
        <f>SUM(M167:N167)</f>
        <v>0</v>
      </c>
      <c r="M167" s="33">
        <f>SUM(M169)</f>
        <v>0</v>
      </c>
      <c r="N167" s="33">
        <f>SUM(N169)</f>
        <v>0</v>
      </c>
    </row>
    <row r="168" spans="1:14" ht="15" hidden="1">
      <c r="A168" s="7" t="s">
        <v>20</v>
      </c>
      <c r="B168" s="7" t="s">
        <v>20</v>
      </c>
      <c r="C168" s="7" t="s">
        <v>20</v>
      </c>
      <c r="D168" s="7" t="s">
        <v>20</v>
      </c>
      <c r="E168" s="9" t="s">
        <v>24</v>
      </c>
      <c r="F168" s="14"/>
      <c r="G168" s="14" t="s">
        <v>20</v>
      </c>
      <c r="H168" s="14" t="s">
        <v>20</v>
      </c>
      <c r="I168" s="14" t="s">
        <v>20</v>
      </c>
      <c r="J168" s="14" t="s">
        <v>20</v>
      </c>
      <c r="K168" s="14" t="s">
        <v>20</v>
      </c>
      <c r="L168" s="14" t="s">
        <v>20</v>
      </c>
      <c r="M168" s="14" t="s">
        <v>20</v>
      </c>
      <c r="N168" s="14" t="s">
        <v>20</v>
      </c>
    </row>
    <row r="169" spans="1:14" ht="15" hidden="1">
      <c r="A169" s="7">
        <v>2611</v>
      </c>
      <c r="B169" s="7">
        <v>6</v>
      </c>
      <c r="C169" s="7">
        <v>1</v>
      </c>
      <c r="D169" s="7">
        <v>1</v>
      </c>
      <c r="E169" s="9" t="s">
        <v>189</v>
      </c>
      <c r="F169" s="14">
        <f t="shared" si="17"/>
        <v>0</v>
      </c>
      <c r="G169" s="14" t="s">
        <v>20</v>
      </c>
      <c r="H169" s="14" t="s">
        <v>20</v>
      </c>
      <c r="I169" s="14">
        <f>SUM(J169:K169)</f>
        <v>0</v>
      </c>
      <c r="J169" s="14" t="s">
        <v>20</v>
      </c>
      <c r="K169" s="14" t="s">
        <v>20</v>
      </c>
      <c r="L169" s="14">
        <f>SUM(M169:N169)</f>
        <v>0</v>
      </c>
      <c r="M169" s="14" t="s">
        <v>20</v>
      </c>
      <c r="N169" s="14" t="s">
        <v>20</v>
      </c>
    </row>
    <row r="170" spans="1:14" ht="15" hidden="1">
      <c r="A170" s="7">
        <v>2620</v>
      </c>
      <c r="B170" s="20">
        <v>6</v>
      </c>
      <c r="C170" s="20">
        <v>2</v>
      </c>
      <c r="D170" s="20">
        <v>0</v>
      </c>
      <c r="E170" s="8" t="s">
        <v>190</v>
      </c>
      <c r="F170" s="33">
        <f t="shared" si="17"/>
        <v>0</v>
      </c>
      <c r="G170" s="33">
        <f>SUM(G172)</f>
        <v>0</v>
      </c>
      <c r="H170" s="33">
        <f>SUM(H172)</f>
        <v>0</v>
      </c>
      <c r="I170" s="33">
        <f>SUM(J170:K170)</f>
        <v>0</v>
      </c>
      <c r="J170" s="33">
        <f>SUM(J172)</f>
        <v>0</v>
      </c>
      <c r="K170" s="33">
        <f>SUM(K172)</f>
        <v>0</v>
      </c>
      <c r="L170" s="33">
        <f>SUM(M170:N170)</f>
        <v>0</v>
      </c>
      <c r="M170" s="33">
        <f>SUM(M172)</f>
        <v>0</v>
      </c>
      <c r="N170" s="33">
        <f>SUM(N172)</f>
        <v>0</v>
      </c>
    </row>
    <row r="171" spans="1:14" ht="15" hidden="1">
      <c r="A171" s="7" t="s">
        <v>20</v>
      </c>
      <c r="B171" s="7" t="s">
        <v>20</v>
      </c>
      <c r="C171" s="7" t="s">
        <v>20</v>
      </c>
      <c r="D171" s="7" t="s">
        <v>20</v>
      </c>
      <c r="E171" s="9" t="s">
        <v>24</v>
      </c>
      <c r="F171" s="14"/>
      <c r="G171" s="14" t="s">
        <v>20</v>
      </c>
      <c r="H171" s="14" t="s">
        <v>20</v>
      </c>
      <c r="I171" s="14" t="s">
        <v>20</v>
      </c>
      <c r="J171" s="14" t="s">
        <v>20</v>
      </c>
      <c r="K171" s="14" t="s">
        <v>20</v>
      </c>
      <c r="L171" s="14" t="s">
        <v>20</v>
      </c>
      <c r="M171" s="14" t="s">
        <v>20</v>
      </c>
      <c r="N171" s="14" t="s">
        <v>20</v>
      </c>
    </row>
    <row r="172" spans="1:14" ht="15" hidden="1">
      <c r="A172" s="7">
        <v>2621</v>
      </c>
      <c r="B172" s="7">
        <v>6</v>
      </c>
      <c r="C172" s="7">
        <v>2</v>
      </c>
      <c r="D172" s="7">
        <v>1</v>
      </c>
      <c r="E172" s="9" t="s">
        <v>190</v>
      </c>
      <c r="F172" s="14">
        <f t="shared" si="17"/>
        <v>0</v>
      </c>
      <c r="G172" s="14" t="s">
        <v>20</v>
      </c>
      <c r="H172" s="14" t="s">
        <v>20</v>
      </c>
      <c r="I172" s="14">
        <f>SUM(J172:K172)</f>
        <v>0</v>
      </c>
      <c r="J172" s="14" t="s">
        <v>20</v>
      </c>
      <c r="K172" s="14" t="s">
        <v>20</v>
      </c>
      <c r="L172" s="14">
        <f>SUM(M172:N172)</f>
        <v>0</v>
      </c>
      <c r="M172" s="14" t="s">
        <v>20</v>
      </c>
      <c r="N172" s="14" t="s">
        <v>20</v>
      </c>
    </row>
    <row r="173" spans="1:14" ht="15">
      <c r="A173" s="7">
        <v>2630</v>
      </c>
      <c r="B173" s="20">
        <v>6</v>
      </c>
      <c r="C173" s="20">
        <v>3</v>
      </c>
      <c r="D173" s="20">
        <v>0</v>
      </c>
      <c r="E173" s="8" t="s">
        <v>191</v>
      </c>
      <c r="F173" s="33">
        <f>SUM(G173:H173)</f>
        <v>42246</v>
      </c>
      <c r="G173" s="33">
        <f>SUM(G175)</f>
        <v>15996</v>
      </c>
      <c r="H173" s="33">
        <f>SUM(H175)</f>
        <v>26250</v>
      </c>
      <c r="I173" s="33">
        <f>SUM(J173:K173)</f>
        <v>100990.6</v>
      </c>
      <c r="J173" s="33">
        <f>SUM(J175)</f>
        <v>27086</v>
      </c>
      <c r="K173" s="33">
        <f>SUM(K175)</f>
        <v>73904.6</v>
      </c>
      <c r="L173" s="33">
        <f>SUM(M173:N173)</f>
        <v>68000.304</v>
      </c>
      <c r="M173" s="33">
        <f>SUM(M175)</f>
        <v>24117.512</v>
      </c>
      <c r="N173" s="33">
        <f>SUM(N175)</f>
        <v>43882.792</v>
      </c>
    </row>
    <row r="174" spans="1:14" ht="15">
      <c r="A174" s="7" t="s">
        <v>20</v>
      </c>
      <c r="B174" s="7" t="s">
        <v>20</v>
      </c>
      <c r="C174" s="7" t="s">
        <v>20</v>
      </c>
      <c r="D174" s="7" t="s">
        <v>20</v>
      </c>
      <c r="E174" s="9" t="s">
        <v>24</v>
      </c>
      <c r="F174" s="14"/>
      <c r="G174" s="14" t="s">
        <v>20</v>
      </c>
      <c r="H174" s="14" t="s">
        <v>20</v>
      </c>
      <c r="I174" s="14" t="s">
        <v>20</v>
      </c>
      <c r="J174" s="14" t="s">
        <v>20</v>
      </c>
      <c r="K174" s="14" t="s">
        <v>20</v>
      </c>
      <c r="L174" s="14" t="s">
        <v>20</v>
      </c>
      <c r="M174" s="14" t="s">
        <v>20</v>
      </c>
      <c r="N174" s="14" t="s">
        <v>20</v>
      </c>
    </row>
    <row r="175" spans="1:14" ht="15">
      <c r="A175" s="7">
        <v>2631</v>
      </c>
      <c r="B175" s="7">
        <v>6</v>
      </c>
      <c r="C175" s="7">
        <v>3</v>
      </c>
      <c r="D175" s="7">
        <v>1</v>
      </c>
      <c r="E175" s="9" t="s">
        <v>191</v>
      </c>
      <c r="F175" s="14">
        <f t="shared" si="17"/>
        <v>42246</v>
      </c>
      <c r="G175" s="14">
        <v>15996</v>
      </c>
      <c r="H175" s="72">
        <v>26250</v>
      </c>
      <c r="I175" s="14">
        <f>SUM(K175,J175)</f>
        <v>100990.6</v>
      </c>
      <c r="J175" s="14">
        <v>27086</v>
      </c>
      <c r="K175" s="14">
        <v>73904.6</v>
      </c>
      <c r="L175" s="14">
        <f>SUM(M175:N175)</f>
        <v>68000.304</v>
      </c>
      <c r="M175" s="14">
        <v>24117.512</v>
      </c>
      <c r="N175" s="14">
        <v>43882.792</v>
      </c>
    </row>
    <row r="176" spans="1:14" ht="15">
      <c r="A176" s="7">
        <v>2640</v>
      </c>
      <c r="B176" s="20">
        <v>6</v>
      </c>
      <c r="C176" s="20">
        <v>4</v>
      </c>
      <c r="D176" s="20">
        <v>0</v>
      </c>
      <c r="E176" s="8" t="s">
        <v>192</v>
      </c>
      <c r="F176" s="33">
        <f>SUM(G176:H176)</f>
        <v>37074.1</v>
      </c>
      <c r="G176" s="33">
        <f>SUM(G178)</f>
        <v>15182.1</v>
      </c>
      <c r="H176" s="33">
        <f>SUM(H178)</f>
        <v>21892</v>
      </c>
      <c r="I176" s="33">
        <f>SUM(J176:K176)</f>
        <v>44849.1</v>
      </c>
      <c r="J176" s="33">
        <f>SUM(J178)</f>
        <v>17282.1</v>
      </c>
      <c r="K176" s="33">
        <f>SUM(K178)</f>
        <v>27567</v>
      </c>
      <c r="L176" s="33">
        <f>SUM(M176:N176)</f>
        <v>37585.017</v>
      </c>
      <c r="M176" s="33">
        <f>SUM(M178)</f>
        <v>14577.451</v>
      </c>
      <c r="N176" s="33">
        <f>SUM(N178)</f>
        <v>23007.566</v>
      </c>
    </row>
    <row r="177" spans="1:14" ht="15">
      <c r="A177" s="7" t="s">
        <v>20</v>
      </c>
      <c r="B177" s="7" t="s">
        <v>20</v>
      </c>
      <c r="C177" s="7" t="s">
        <v>20</v>
      </c>
      <c r="D177" s="7" t="s">
        <v>20</v>
      </c>
      <c r="E177" s="9" t="s">
        <v>24</v>
      </c>
      <c r="F177" s="14"/>
      <c r="G177" s="14" t="s">
        <v>20</v>
      </c>
      <c r="H177" s="14" t="s">
        <v>20</v>
      </c>
      <c r="I177" s="14" t="s">
        <v>20</v>
      </c>
      <c r="J177" s="14" t="s">
        <v>20</v>
      </c>
      <c r="K177" s="14" t="s">
        <v>20</v>
      </c>
      <c r="L177" s="14" t="s">
        <v>20</v>
      </c>
      <c r="M177" s="14" t="s">
        <v>20</v>
      </c>
      <c r="N177" s="14" t="s">
        <v>20</v>
      </c>
    </row>
    <row r="178" spans="1:14" ht="15">
      <c r="A178" s="7">
        <v>2641</v>
      </c>
      <c r="B178" s="7">
        <v>6</v>
      </c>
      <c r="C178" s="7">
        <v>4</v>
      </c>
      <c r="D178" s="7">
        <v>1</v>
      </c>
      <c r="E178" s="9" t="s">
        <v>192</v>
      </c>
      <c r="F178" s="14">
        <f t="shared" si="17"/>
        <v>37074.1</v>
      </c>
      <c r="G178" s="14">
        <v>15182.1</v>
      </c>
      <c r="H178" s="72">
        <v>21892</v>
      </c>
      <c r="I178" s="14">
        <f>SUM(J178:K178)</f>
        <v>44849.1</v>
      </c>
      <c r="J178" s="14">
        <v>17282.1</v>
      </c>
      <c r="K178" s="14">
        <v>27567</v>
      </c>
      <c r="L178" s="14">
        <f>SUM(M178:N178)</f>
        <v>37585.017</v>
      </c>
      <c r="M178" s="14">
        <v>14577.451</v>
      </c>
      <c r="N178" s="14">
        <v>23007.566</v>
      </c>
    </row>
    <row r="179" spans="1:14" ht="27" customHeight="1">
      <c r="A179" s="7">
        <v>2650</v>
      </c>
      <c r="B179" s="20">
        <v>6</v>
      </c>
      <c r="C179" s="20">
        <v>5</v>
      </c>
      <c r="D179" s="20">
        <v>0</v>
      </c>
      <c r="E179" s="8" t="s">
        <v>193</v>
      </c>
      <c r="F179" s="33">
        <f t="shared" si="17"/>
        <v>2000</v>
      </c>
      <c r="G179" s="33">
        <f>SUM(G180)</f>
        <v>0</v>
      </c>
      <c r="H179" s="33">
        <f>SUM(H180)</f>
        <v>2000</v>
      </c>
      <c r="I179" s="33">
        <f>SUM(J179:K179)</f>
        <v>6975</v>
      </c>
      <c r="J179" s="33">
        <f>SUM(J180)</f>
        <v>0</v>
      </c>
      <c r="K179" s="33">
        <f>SUM(K180)</f>
        <v>6975</v>
      </c>
      <c r="L179" s="33">
        <f>SUM(M179:N179)</f>
        <v>3468</v>
      </c>
      <c r="M179" s="33">
        <f>SUM(M180)</f>
        <v>0</v>
      </c>
      <c r="N179" s="33">
        <f>SUM(N180)</f>
        <v>3468</v>
      </c>
    </row>
    <row r="180" spans="1:14" ht="27" customHeight="1">
      <c r="A180" s="7">
        <v>2651</v>
      </c>
      <c r="B180" s="7">
        <v>6</v>
      </c>
      <c r="C180" s="7">
        <v>5</v>
      </c>
      <c r="D180" s="7">
        <v>1</v>
      </c>
      <c r="E180" s="9" t="s">
        <v>193</v>
      </c>
      <c r="F180" s="14">
        <f>SUM(G180:H180)</f>
        <v>2000</v>
      </c>
      <c r="G180" s="14" t="s">
        <v>20</v>
      </c>
      <c r="H180" s="14">
        <v>2000</v>
      </c>
      <c r="I180" s="14">
        <f>SUM(J180:K180)</f>
        <v>6975</v>
      </c>
      <c r="J180" s="14" t="s">
        <v>20</v>
      </c>
      <c r="K180" s="14">
        <v>6975</v>
      </c>
      <c r="L180" s="14">
        <f>SUM(M180:N180)</f>
        <v>3468</v>
      </c>
      <c r="M180" s="14" t="s">
        <v>20</v>
      </c>
      <c r="N180" s="14">
        <v>3468</v>
      </c>
    </row>
    <row r="181" spans="1:14" ht="27" customHeight="1">
      <c r="A181" s="7">
        <v>2660</v>
      </c>
      <c r="B181" s="20">
        <v>6</v>
      </c>
      <c r="C181" s="20">
        <v>6</v>
      </c>
      <c r="D181" s="20">
        <v>0</v>
      </c>
      <c r="E181" s="8" t="s">
        <v>194</v>
      </c>
      <c r="F181" s="33">
        <f t="shared" si="17"/>
        <v>0</v>
      </c>
      <c r="G181" s="33">
        <f>SUM(G183)</f>
        <v>0</v>
      </c>
      <c r="H181" s="33">
        <f>SUM(H183)</f>
        <v>0</v>
      </c>
      <c r="I181" s="33">
        <f>SUM(J181:K181)</f>
        <v>0</v>
      </c>
      <c r="J181" s="33">
        <f>SUM(J183)</f>
        <v>0</v>
      </c>
      <c r="K181" s="33">
        <f>SUM(K183)</f>
        <v>0</v>
      </c>
      <c r="L181" s="33">
        <f>SUM(M181:N181)</f>
        <v>0</v>
      </c>
      <c r="M181" s="33">
        <f>SUM(M183)</f>
        <v>0</v>
      </c>
      <c r="N181" s="33">
        <f>SUM(N183)</f>
        <v>0</v>
      </c>
    </row>
    <row r="182" spans="1:14" ht="15">
      <c r="A182" s="7" t="s">
        <v>20</v>
      </c>
      <c r="B182" s="7" t="s">
        <v>20</v>
      </c>
      <c r="C182" s="7" t="s">
        <v>20</v>
      </c>
      <c r="D182" s="7" t="s">
        <v>20</v>
      </c>
      <c r="E182" s="9" t="s">
        <v>24</v>
      </c>
      <c r="F182" s="14"/>
      <c r="G182" s="14" t="s">
        <v>20</v>
      </c>
      <c r="H182" s="14" t="s">
        <v>20</v>
      </c>
      <c r="I182" s="14" t="s">
        <v>20</v>
      </c>
      <c r="J182" s="14" t="s">
        <v>20</v>
      </c>
      <c r="K182" s="14" t="s">
        <v>20</v>
      </c>
      <c r="L182" s="14" t="s">
        <v>20</v>
      </c>
      <c r="M182" s="14" t="s">
        <v>20</v>
      </c>
      <c r="N182" s="14" t="s">
        <v>20</v>
      </c>
    </row>
    <row r="183" spans="1:14" ht="27" customHeight="1">
      <c r="A183" s="7">
        <v>2661</v>
      </c>
      <c r="B183" s="7">
        <v>6</v>
      </c>
      <c r="C183" s="7">
        <v>6</v>
      </c>
      <c r="D183" s="7">
        <v>1</v>
      </c>
      <c r="E183" s="9" t="s">
        <v>194</v>
      </c>
      <c r="F183" s="14">
        <f t="shared" si="17"/>
        <v>0</v>
      </c>
      <c r="G183" s="14">
        <v>0</v>
      </c>
      <c r="H183" s="14">
        <v>0</v>
      </c>
      <c r="I183" s="14">
        <f>SUM(J183:K183)</f>
        <v>0</v>
      </c>
      <c r="J183" s="14">
        <v>0</v>
      </c>
      <c r="K183" s="14">
        <v>0</v>
      </c>
      <c r="L183" s="14">
        <f>SUM(M183:N183)</f>
        <v>0</v>
      </c>
      <c r="M183" s="14" t="s">
        <v>20</v>
      </c>
      <c r="N183" s="14" t="s">
        <v>20</v>
      </c>
    </row>
    <row r="184" spans="1:14" ht="27" customHeight="1">
      <c r="A184" s="7">
        <v>2700</v>
      </c>
      <c r="B184" s="20">
        <v>7</v>
      </c>
      <c r="C184" s="20">
        <v>0</v>
      </c>
      <c r="D184" s="20">
        <v>0</v>
      </c>
      <c r="E184" s="63" t="s">
        <v>476</v>
      </c>
      <c r="F184" s="33">
        <f>SUM(F186,F191,F197,F203,F206,F209,)</f>
        <v>1400</v>
      </c>
      <c r="G184" s="33">
        <f aca="true" t="shared" si="21" ref="G184:N184">SUM(G186,G191,G197,G203,G206,G209,)</f>
        <v>1400</v>
      </c>
      <c r="H184" s="33">
        <f t="shared" si="21"/>
        <v>0</v>
      </c>
      <c r="I184" s="33">
        <f t="shared" si="21"/>
        <v>1400</v>
      </c>
      <c r="J184" s="33">
        <f t="shared" si="21"/>
        <v>1400</v>
      </c>
      <c r="K184" s="33">
        <f t="shared" si="21"/>
        <v>0</v>
      </c>
      <c r="L184" s="33">
        <f t="shared" si="21"/>
        <v>360</v>
      </c>
      <c r="M184" s="33">
        <f t="shared" si="21"/>
        <v>360</v>
      </c>
      <c r="N184" s="33">
        <f t="shared" si="21"/>
        <v>0</v>
      </c>
    </row>
    <row r="185" spans="1:14" ht="15">
      <c r="A185" s="7" t="s">
        <v>20</v>
      </c>
      <c r="B185" s="7" t="s">
        <v>20</v>
      </c>
      <c r="C185" s="7" t="s">
        <v>20</v>
      </c>
      <c r="D185" s="7" t="s">
        <v>20</v>
      </c>
      <c r="E185" s="9" t="s">
        <v>27</v>
      </c>
      <c r="F185" s="14"/>
      <c r="G185" s="14" t="s">
        <v>20</v>
      </c>
      <c r="H185" s="14" t="s">
        <v>20</v>
      </c>
      <c r="I185" s="14" t="s">
        <v>20</v>
      </c>
      <c r="J185" s="14" t="s">
        <v>20</v>
      </c>
      <c r="K185" s="14" t="s">
        <v>20</v>
      </c>
      <c r="L185" s="14" t="s">
        <v>20</v>
      </c>
      <c r="M185" s="14" t="s">
        <v>20</v>
      </c>
      <c r="N185" s="14" t="s">
        <v>20</v>
      </c>
    </row>
    <row r="186" spans="1:14" ht="15" customHeight="1">
      <c r="A186" s="7">
        <v>2710</v>
      </c>
      <c r="B186" s="20">
        <v>7</v>
      </c>
      <c r="C186" s="20">
        <v>1</v>
      </c>
      <c r="D186" s="20">
        <v>0</v>
      </c>
      <c r="E186" s="8" t="s">
        <v>195</v>
      </c>
      <c r="F186" s="33">
        <f t="shared" si="17"/>
        <v>0</v>
      </c>
      <c r="G186" s="33">
        <f>SUM(G188:G190)</f>
        <v>0</v>
      </c>
      <c r="H186" s="33">
        <f>SUM(H188:H190)</f>
        <v>0</v>
      </c>
      <c r="I186" s="33">
        <f>SUM(J186:K186)</f>
        <v>0</v>
      </c>
      <c r="J186" s="33">
        <f>SUM(J188:J190)</f>
        <v>0</v>
      </c>
      <c r="K186" s="33">
        <f>SUM(K188:K190)</f>
        <v>0</v>
      </c>
      <c r="L186" s="33">
        <f>SUM(M186:N186)</f>
        <v>0</v>
      </c>
      <c r="M186" s="33">
        <f>SUM(M188:M190)</f>
        <v>0</v>
      </c>
      <c r="N186" s="33">
        <f>SUM(N188:N190)</f>
        <v>0</v>
      </c>
    </row>
    <row r="187" spans="1:14" ht="15" customHeight="1">
      <c r="A187" s="7" t="s">
        <v>20</v>
      </c>
      <c r="B187" s="7" t="s">
        <v>20</v>
      </c>
      <c r="C187" s="7" t="s">
        <v>20</v>
      </c>
      <c r="D187" s="7" t="s">
        <v>20</v>
      </c>
      <c r="E187" s="9" t="s">
        <v>24</v>
      </c>
      <c r="F187" s="14"/>
      <c r="G187" s="14" t="s">
        <v>20</v>
      </c>
      <c r="H187" s="14" t="s">
        <v>20</v>
      </c>
      <c r="I187" s="14" t="s">
        <v>20</v>
      </c>
      <c r="J187" s="14" t="s">
        <v>20</v>
      </c>
      <c r="K187" s="14" t="s">
        <v>20</v>
      </c>
      <c r="L187" s="14" t="s">
        <v>20</v>
      </c>
      <c r="M187" s="14" t="s">
        <v>20</v>
      </c>
      <c r="N187" s="14" t="s">
        <v>20</v>
      </c>
    </row>
    <row r="188" spans="1:14" ht="15" customHeight="1">
      <c r="A188" s="7">
        <v>2711</v>
      </c>
      <c r="B188" s="7">
        <v>7</v>
      </c>
      <c r="C188" s="7">
        <v>1</v>
      </c>
      <c r="D188" s="7">
        <v>1</v>
      </c>
      <c r="E188" s="9" t="s">
        <v>196</v>
      </c>
      <c r="F188" s="14">
        <f t="shared" si="17"/>
        <v>0</v>
      </c>
      <c r="G188" s="14" t="s">
        <v>20</v>
      </c>
      <c r="H188" s="14" t="s">
        <v>20</v>
      </c>
      <c r="I188" s="14">
        <f>SUM(J188:K188)</f>
        <v>0</v>
      </c>
      <c r="J188" s="14" t="s">
        <v>20</v>
      </c>
      <c r="K188" s="14" t="s">
        <v>20</v>
      </c>
      <c r="L188" s="14">
        <f>SUM(M188:N188)</f>
        <v>0</v>
      </c>
      <c r="M188" s="14" t="s">
        <v>20</v>
      </c>
      <c r="N188" s="14" t="s">
        <v>20</v>
      </c>
    </row>
    <row r="189" spans="1:14" ht="15" customHeight="1">
      <c r="A189" s="7">
        <v>2712</v>
      </c>
      <c r="B189" s="7">
        <v>7</v>
      </c>
      <c r="C189" s="7">
        <v>1</v>
      </c>
      <c r="D189" s="7">
        <v>2</v>
      </c>
      <c r="E189" s="9" t="s">
        <v>197</v>
      </c>
      <c r="F189" s="14">
        <f t="shared" si="17"/>
        <v>0</v>
      </c>
      <c r="G189" s="14" t="s">
        <v>20</v>
      </c>
      <c r="H189" s="14" t="s">
        <v>20</v>
      </c>
      <c r="I189" s="14">
        <f>SUM(J189:K189)</f>
        <v>0</v>
      </c>
      <c r="J189" s="14" t="s">
        <v>20</v>
      </c>
      <c r="K189" s="14" t="s">
        <v>20</v>
      </c>
      <c r="L189" s="14">
        <f>SUM(M189:N189)</f>
        <v>0</v>
      </c>
      <c r="M189" s="14" t="s">
        <v>20</v>
      </c>
      <c r="N189" s="14" t="s">
        <v>20</v>
      </c>
    </row>
    <row r="190" spans="1:14" ht="15" customHeight="1">
      <c r="A190" s="7">
        <v>2713</v>
      </c>
      <c r="B190" s="7">
        <v>7</v>
      </c>
      <c r="C190" s="7">
        <v>1</v>
      </c>
      <c r="D190" s="7">
        <v>3</v>
      </c>
      <c r="E190" s="9" t="s">
        <v>198</v>
      </c>
      <c r="F190" s="14">
        <f t="shared" si="17"/>
        <v>0</v>
      </c>
      <c r="G190" s="14" t="s">
        <v>20</v>
      </c>
      <c r="H190" s="14" t="s">
        <v>20</v>
      </c>
      <c r="I190" s="14">
        <f>SUM(J190:K190)</f>
        <v>0</v>
      </c>
      <c r="J190" s="14" t="s">
        <v>20</v>
      </c>
      <c r="K190" s="14" t="s">
        <v>20</v>
      </c>
      <c r="L190" s="14">
        <f>SUM(M190:N190)</f>
        <v>0</v>
      </c>
      <c r="M190" s="14" t="s">
        <v>20</v>
      </c>
      <c r="N190" s="14" t="s">
        <v>20</v>
      </c>
    </row>
    <row r="191" spans="1:14" ht="15" customHeight="1">
      <c r="A191" s="7">
        <v>2720</v>
      </c>
      <c r="B191" s="20">
        <v>7</v>
      </c>
      <c r="C191" s="20">
        <v>2</v>
      </c>
      <c r="D191" s="20">
        <v>0</v>
      </c>
      <c r="E191" s="8" t="s">
        <v>199</v>
      </c>
      <c r="F191" s="33">
        <f t="shared" si="17"/>
        <v>1400</v>
      </c>
      <c r="G191" s="33">
        <f>SUM(G193)</f>
        <v>1400</v>
      </c>
      <c r="H191" s="33">
        <f>SUM(H193)</f>
        <v>0</v>
      </c>
      <c r="I191" s="33">
        <f>SUM(J191:K191)</f>
        <v>1000</v>
      </c>
      <c r="J191" s="33">
        <f>SUM(J193)</f>
        <v>1000</v>
      </c>
      <c r="K191" s="33">
        <f>SUM(K193)</f>
        <v>0</v>
      </c>
      <c r="L191" s="33">
        <f>SUM(M191:N191)</f>
        <v>360</v>
      </c>
      <c r="M191" s="33">
        <f>SUM(M193)</f>
        <v>360</v>
      </c>
      <c r="N191" s="33">
        <f>SUM(N193)</f>
        <v>0</v>
      </c>
    </row>
    <row r="192" spans="1:14" ht="15">
      <c r="A192" s="7" t="s">
        <v>20</v>
      </c>
      <c r="B192" s="7" t="s">
        <v>20</v>
      </c>
      <c r="C192" s="7" t="s">
        <v>20</v>
      </c>
      <c r="D192" s="7" t="s">
        <v>20</v>
      </c>
      <c r="E192" s="9" t="s">
        <v>24</v>
      </c>
      <c r="F192" s="14"/>
      <c r="G192" s="14" t="s">
        <v>20</v>
      </c>
      <c r="H192" s="14" t="s">
        <v>20</v>
      </c>
      <c r="I192" s="14" t="s">
        <v>20</v>
      </c>
      <c r="J192" s="14" t="s">
        <v>20</v>
      </c>
      <c r="K192" s="14" t="s">
        <v>20</v>
      </c>
      <c r="L192" s="14" t="s">
        <v>20</v>
      </c>
      <c r="M192" s="14" t="s">
        <v>20</v>
      </c>
      <c r="N192" s="14" t="s">
        <v>20</v>
      </c>
    </row>
    <row r="193" spans="1:14" ht="18.75" customHeight="1">
      <c r="A193" s="7">
        <v>2721</v>
      </c>
      <c r="B193" s="7">
        <v>7</v>
      </c>
      <c r="C193" s="7">
        <v>2</v>
      </c>
      <c r="D193" s="7">
        <v>1</v>
      </c>
      <c r="E193" s="9" t="s">
        <v>200</v>
      </c>
      <c r="F193" s="14">
        <f t="shared" si="17"/>
        <v>1400</v>
      </c>
      <c r="G193" s="14">
        <v>1400</v>
      </c>
      <c r="H193" s="14">
        <v>0</v>
      </c>
      <c r="I193" s="14">
        <f>SUM(J193:K193)</f>
        <v>1000</v>
      </c>
      <c r="J193" s="14">
        <v>1000</v>
      </c>
      <c r="K193" s="14">
        <v>0</v>
      </c>
      <c r="L193" s="14">
        <f>SUM(M193:N193)</f>
        <v>360</v>
      </c>
      <c r="M193" s="14">
        <v>360</v>
      </c>
      <c r="N193" s="14">
        <v>0</v>
      </c>
    </row>
    <row r="194" spans="1:14" ht="15" hidden="1">
      <c r="A194" s="7">
        <v>2722</v>
      </c>
      <c r="B194" s="7">
        <v>7</v>
      </c>
      <c r="C194" s="7">
        <v>2</v>
      </c>
      <c r="D194" s="7">
        <v>2</v>
      </c>
      <c r="E194" s="9" t="s">
        <v>201</v>
      </c>
      <c r="F194" s="14">
        <f t="shared" si="17"/>
        <v>0</v>
      </c>
      <c r="G194" s="14" t="s">
        <v>20</v>
      </c>
      <c r="H194" s="14" t="s">
        <v>20</v>
      </c>
      <c r="I194" s="14">
        <f>SUM(J194:K194)</f>
        <v>0</v>
      </c>
      <c r="J194" s="14" t="s">
        <v>20</v>
      </c>
      <c r="K194" s="14" t="s">
        <v>20</v>
      </c>
      <c r="L194" s="14">
        <f>SUM(M194:N194)</f>
        <v>0</v>
      </c>
      <c r="M194" s="14" t="s">
        <v>20</v>
      </c>
      <c r="N194" s="14" t="s">
        <v>20</v>
      </c>
    </row>
    <row r="195" spans="1:14" ht="15" hidden="1">
      <c r="A195" s="7">
        <v>2723</v>
      </c>
      <c r="B195" s="7">
        <v>7</v>
      </c>
      <c r="C195" s="7">
        <v>2</v>
      </c>
      <c r="D195" s="7">
        <v>3</v>
      </c>
      <c r="E195" s="9" t="s">
        <v>202</v>
      </c>
      <c r="F195" s="14">
        <f t="shared" si="17"/>
        <v>0</v>
      </c>
      <c r="G195" s="14" t="s">
        <v>20</v>
      </c>
      <c r="H195" s="14" t="s">
        <v>20</v>
      </c>
      <c r="I195" s="14">
        <f>SUM(J195:K195)</f>
        <v>0</v>
      </c>
      <c r="J195" s="14" t="s">
        <v>20</v>
      </c>
      <c r="K195" s="14" t="s">
        <v>20</v>
      </c>
      <c r="L195" s="14">
        <f>SUM(M195:N195)</f>
        <v>0</v>
      </c>
      <c r="M195" s="14" t="s">
        <v>20</v>
      </c>
      <c r="N195" s="14" t="s">
        <v>20</v>
      </c>
    </row>
    <row r="196" spans="1:14" ht="15" hidden="1">
      <c r="A196" s="7">
        <v>2724</v>
      </c>
      <c r="B196" s="7">
        <v>7</v>
      </c>
      <c r="C196" s="7">
        <v>2</v>
      </c>
      <c r="D196" s="7">
        <v>4</v>
      </c>
      <c r="E196" s="9" t="s">
        <v>203</v>
      </c>
      <c r="F196" s="14">
        <f t="shared" si="17"/>
        <v>0</v>
      </c>
      <c r="G196" s="14" t="s">
        <v>20</v>
      </c>
      <c r="H196" s="14" t="s">
        <v>20</v>
      </c>
      <c r="I196" s="14">
        <f>SUM(J196:K196)</f>
        <v>0</v>
      </c>
      <c r="J196" s="14" t="s">
        <v>20</v>
      </c>
      <c r="K196" s="14" t="s">
        <v>20</v>
      </c>
      <c r="L196" s="14">
        <f>SUM(M196:N196)</f>
        <v>0</v>
      </c>
      <c r="M196" s="14" t="s">
        <v>20</v>
      </c>
      <c r="N196" s="14" t="s">
        <v>20</v>
      </c>
    </row>
    <row r="197" spans="1:14" ht="15" hidden="1">
      <c r="A197" s="7">
        <v>2730</v>
      </c>
      <c r="B197" s="20">
        <v>7</v>
      </c>
      <c r="C197" s="20">
        <v>3</v>
      </c>
      <c r="D197" s="20">
        <v>0</v>
      </c>
      <c r="E197" s="8" t="s">
        <v>204</v>
      </c>
      <c r="F197" s="33">
        <f t="shared" si="17"/>
        <v>0</v>
      </c>
      <c r="G197" s="33">
        <f>SUM(G199:G202)</f>
        <v>0</v>
      </c>
      <c r="H197" s="33">
        <f>SUM(H199:H202)</f>
        <v>0</v>
      </c>
      <c r="I197" s="33">
        <f>SUM(J197:K197)</f>
        <v>0</v>
      </c>
      <c r="J197" s="33">
        <f>SUM(J199:J202)</f>
        <v>0</v>
      </c>
      <c r="K197" s="33">
        <f>SUM(K199:K202)</f>
        <v>0</v>
      </c>
      <c r="L197" s="33">
        <f>SUM(M197:N197)</f>
        <v>0</v>
      </c>
      <c r="M197" s="33">
        <f>SUM(M199:M202)</f>
        <v>0</v>
      </c>
      <c r="N197" s="33">
        <f>SUM(N199:N202)</f>
        <v>0</v>
      </c>
    </row>
    <row r="198" spans="1:14" ht="15" customHeight="1" hidden="1">
      <c r="A198" s="7" t="s">
        <v>20</v>
      </c>
      <c r="B198" s="7" t="s">
        <v>20</v>
      </c>
      <c r="C198" s="7" t="s">
        <v>20</v>
      </c>
      <c r="D198" s="7" t="s">
        <v>20</v>
      </c>
      <c r="E198" s="9" t="s">
        <v>24</v>
      </c>
      <c r="F198" s="14"/>
      <c r="G198" s="14" t="s">
        <v>20</v>
      </c>
      <c r="H198" s="14" t="s">
        <v>20</v>
      </c>
      <c r="I198" s="14" t="s">
        <v>20</v>
      </c>
      <c r="J198" s="14" t="s">
        <v>20</v>
      </c>
      <c r="K198" s="14" t="s">
        <v>20</v>
      </c>
      <c r="L198" s="14" t="s">
        <v>20</v>
      </c>
      <c r="M198" s="14" t="s">
        <v>20</v>
      </c>
      <c r="N198" s="14" t="s">
        <v>20</v>
      </c>
    </row>
    <row r="199" spans="1:14" ht="15" customHeight="1" hidden="1">
      <c r="A199" s="7">
        <v>2731</v>
      </c>
      <c r="B199" s="7">
        <v>7</v>
      </c>
      <c r="C199" s="7">
        <v>3</v>
      </c>
      <c r="D199" s="7">
        <v>1</v>
      </c>
      <c r="E199" s="9" t="s">
        <v>205</v>
      </c>
      <c r="F199" s="14">
        <f t="shared" si="17"/>
        <v>0</v>
      </c>
      <c r="G199" s="14" t="s">
        <v>20</v>
      </c>
      <c r="H199" s="14" t="s">
        <v>20</v>
      </c>
      <c r="I199" s="14">
        <f>SUM(J199:K199)</f>
        <v>0</v>
      </c>
      <c r="J199" s="14" t="s">
        <v>20</v>
      </c>
      <c r="K199" s="14" t="s">
        <v>20</v>
      </c>
      <c r="L199" s="14">
        <f>SUM(M199:N199)</f>
        <v>0</v>
      </c>
      <c r="M199" s="14" t="s">
        <v>20</v>
      </c>
      <c r="N199" s="14" t="s">
        <v>20</v>
      </c>
    </row>
    <row r="200" spans="1:14" ht="15" customHeight="1" hidden="1">
      <c r="A200" s="7">
        <v>2732</v>
      </c>
      <c r="B200" s="7">
        <v>7</v>
      </c>
      <c r="C200" s="7">
        <v>3</v>
      </c>
      <c r="D200" s="7">
        <v>2</v>
      </c>
      <c r="E200" s="9" t="s">
        <v>206</v>
      </c>
      <c r="F200" s="14">
        <f t="shared" si="17"/>
        <v>0</v>
      </c>
      <c r="G200" s="14" t="s">
        <v>20</v>
      </c>
      <c r="H200" s="14" t="s">
        <v>20</v>
      </c>
      <c r="I200" s="14">
        <f>SUM(J200:K200)</f>
        <v>0</v>
      </c>
      <c r="J200" s="14" t="s">
        <v>20</v>
      </c>
      <c r="K200" s="14" t="s">
        <v>20</v>
      </c>
      <c r="L200" s="14">
        <f>SUM(M200:N200)</f>
        <v>0</v>
      </c>
      <c r="M200" s="14" t="s">
        <v>20</v>
      </c>
      <c r="N200" s="14" t="s">
        <v>20</v>
      </c>
    </row>
    <row r="201" spans="1:14" ht="15" customHeight="1" hidden="1">
      <c r="A201" s="7">
        <v>2733</v>
      </c>
      <c r="B201" s="7">
        <v>7</v>
      </c>
      <c r="C201" s="7">
        <v>3</v>
      </c>
      <c r="D201" s="7">
        <v>3</v>
      </c>
      <c r="E201" s="9" t="s">
        <v>207</v>
      </c>
      <c r="F201" s="14">
        <f t="shared" si="17"/>
        <v>0</v>
      </c>
      <c r="G201" s="14" t="s">
        <v>20</v>
      </c>
      <c r="H201" s="14" t="s">
        <v>20</v>
      </c>
      <c r="I201" s="14">
        <f>SUM(J201:K201)</f>
        <v>0</v>
      </c>
      <c r="J201" s="14" t="s">
        <v>20</v>
      </c>
      <c r="K201" s="14" t="s">
        <v>20</v>
      </c>
      <c r="L201" s="14">
        <f>SUM(M201:N201)</f>
        <v>0</v>
      </c>
      <c r="M201" s="14" t="s">
        <v>20</v>
      </c>
      <c r="N201" s="14" t="s">
        <v>20</v>
      </c>
    </row>
    <row r="202" spans="1:14" ht="15" customHeight="1" hidden="1">
      <c r="A202" s="7">
        <v>2734</v>
      </c>
      <c r="B202" s="7">
        <v>7</v>
      </c>
      <c r="C202" s="7">
        <v>3</v>
      </c>
      <c r="D202" s="7">
        <v>4</v>
      </c>
      <c r="E202" s="9" t="s">
        <v>208</v>
      </c>
      <c r="F202" s="14">
        <f t="shared" si="17"/>
        <v>0</v>
      </c>
      <c r="G202" s="14" t="s">
        <v>20</v>
      </c>
      <c r="H202" s="14" t="s">
        <v>20</v>
      </c>
      <c r="I202" s="14">
        <f>SUM(J202:K202)</f>
        <v>0</v>
      </c>
      <c r="J202" s="14" t="s">
        <v>20</v>
      </c>
      <c r="K202" s="14" t="s">
        <v>20</v>
      </c>
      <c r="L202" s="14">
        <f>SUM(M202:N202)</f>
        <v>0</v>
      </c>
      <c r="M202" s="14" t="s">
        <v>20</v>
      </c>
      <c r="N202" s="14" t="s">
        <v>20</v>
      </c>
    </row>
    <row r="203" spans="1:14" ht="15" customHeight="1" hidden="1">
      <c r="A203" s="7">
        <v>2740</v>
      </c>
      <c r="B203" s="20">
        <v>7</v>
      </c>
      <c r="C203" s="20">
        <v>4</v>
      </c>
      <c r="D203" s="20">
        <v>0</v>
      </c>
      <c r="E203" s="8" t="s">
        <v>209</v>
      </c>
      <c r="F203" s="33">
        <f t="shared" si="17"/>
        <v>0</v>
      </c>
      <c r="G203" s="33">
        <f>SUM(G205)</f>
        <v>0</v>
      </c>
      <c r="H203" s="33">
        <f>SUM(H205)</f>
        <v>0</v>
      </c>
      <c r="I203" s="33">
        <f>SUM(J203:K203)</f>
        <v>0</v>
      </c>
      <c r="J203" s="33">
        <f>SUM(J205)</f>
        <v>0</v>
      </c>
      <c r="K203" s="33">
        <f>SUM(K205)</f>
        <v>0</v>
      </c>
      <c r="L203" s="33">
        <f>SUM(M203:N203)</f>
        <v>0</v>
      </c>
      <c r="M203" s="33">
        <f>SUM(M205)</f>
        <v>0</v>
      </c>
      <c r="N203" s="33">
        <f>SUM(N205)</f>
        <v>0</v>
      </c>
    </row>
    <row r="204" spans="1:14" ht="15" customHeight="1" hidden="1">
      <c r="A204" s="7" t="s">
        <v>20</v>
      </c>
      <c r="B204" s="7" t="s">
        <v>20</v>
      </c>
      <c r="C204" s="7" t="s">
        <v>20</v>
      </c>
      <c r="D204" s="7" t="s">
        <v>20</v>
      </c>
      <c r="E204" s="9" t="s">
        <v>24</v>
      </c>
      <c r="F204" s="14"/>
      <c r="G204" s="14" t="s">
        <v>20</v>
      </c>
      <c r="H204" s="14" t="s">
        <v>20</v>
      </c>
      <c r="I204" s="14" t="s">
        <v>20</v>
      </c>
      <c r="J204" s="14" t="s">
        <v>20</v>
      </c>
      <c r="K204" s="14" t="s">
        <v>20</v>
      </c>
      <c r="L204" s="14" t="s">
        <v>20</v>
      </c>
      <c r="M204" s="14" t="s">
        <v>20</v>
      </c>
      <c r="N204" s="14" t="s">
        <v>20</v>
      </c>
    </row>
    <row r="205" spans="1:14" ht="15" customHeight="1" hidden="1">
      <c r="A205" s="7">
        <v>2741</v>
      </c>
      <c r="B205" s="7">
        <v>7</v>
      </c>
      <c r="C205" s="7">
        <v>4</v>
      </c>
      <c r="D205" s="7">
        <v>1</v>
      </c>
      <c r="E205" s="9" t="s">
        <v>209</v>
      </c>
      <c r="F205" s="14">
        <f>SUM(G205:H205)</f>
        <v>0</v>
      </c>
      <c r="G205" s="14" t="s">
        <v>20</v>
      </c>
      <c r="H205" s="14" t="s">
        <v>20</v>
      </c>
      <c r="I205" s="14">
        <v>0</v>
      </c>
      <c r="J205" s="14" t="s">
        <v>20</v>
      </c>
      <c r="K205" s="14" t="s">
        <v>20</v>
      </c>
      <c r="L205" s="14">
        <v>0</v>
      </c>
      <c r="M205" s="14" t="s">
        <v>20</v>
      </c>
      <c r="N205" s="14" t="s">
        <v>20</v>
      </c>
    </row>
    <row r="206" spans="1:14" ht="15" customHeight="1" hidden="1">
      <c r="A206" s="7">
        <v>2750</v>
      </c>
      <c r="B206" s="20">
        <v>7</v>
      </c>
      <c r="C206" s="20">
        <v>5</v>
      </c>
      <c r="D206" s="20">
        <v>0</v>
      </c>
      <c r="E206" s="8" t="s">
        <v>210</v>
      </c>
      <c r="F206" s="33">
        <f t="shared" si="17"/>
        <v>0</v>
      </c>
      <c r="G206" s="33">
        <f>SUM(G208)</f>
        <v>0</v>
      </c>
      <c r="H206" s="33">
        <f>SUM(H208)</f>
        <v>0</v>
      </c>
      <c r="I206" s="33">
        <f>SUM(J206:K206)</f>
        <v>0</v>
      </c>
      <c r="J206" s="33">
        <f>SUM(J208)</f>
        <v>0</v>
      </c>
      <c r="K206" s="33">
        <f>SUM(K208)</f>
        <v>0</v>
      </c>
      <c r="L206" s="33">
        <f>SUM(M206:N206)</f>
        <v>0</v>
      </c>
      <c r="M206" s="33">
        <f>SUM(M208)</f>
        <v>0</v>
      </c>
      <c r="N206" s="33">
        <f>SUM(N208)</f>
        <v>0</v>
      </c>
    </row>
    <row r="207" spans="1:14" ht="15" customHeight="1" hidden="1">
      <c r="A207" s="7" t="s">
        <v>20</v>
      </c>
      <c r="B207" s="7" t="s">
        <v>20</v>
      </c>
      <c r="C207" s="7" t="s">
        <v>20</v>
      </c>
      <c r="D207" s="7" t="s">
        <v>20</v>
      </c>
      <c r="E207" s="9" t="s">
        <v>24</v>
      </c>
      <c r="F207" s="14"/>
      <c r="G207" s="14" t="s">
        <v>20</v>
      </c>
      <c r="H207" s="14" t="s">
        <v>20</v>
      </c>
      <c r="I207" s="14" t="s">
        <v>20</v>
      </c>
      <c r="J207" s="14" t="s">
        <v>20</v>
      </c>
      <c r="K207" s="14" t="s">
        <v>20</v>
      </c>
      <c r="L207" s="14" t="s">
        <v>20</v>
      </c>
      <c r="M207" s="14" t="s">
        <v>20</v>
      </c>
      <c r="N207" s="14" t="s">
        <v>20</v>
      </c>
    </row>
    <row r="208" spans="1:14" ht="15" customHeight="1" hidden="1">
      <c r="A208" s="7">
        <v>2751</v>
      </c>
      <c r="B208" s="7">
        <v>7</v>
      </c>
      <c r="C208" s="7">
        <v>5</v>
      </c>
      <c r="D208" s="7">
        <v>1</v>
      </c>
      <c r="E208" s="9" t="s">
        <v>210</v>
      </c>
      <c r="F208" s="14">
        <f t="shared" si="17"/>
        <v>0</v>
      </c>
      <c r="G208" s="14" t="s">
        <v>20</v>
      </c>
      <c r="H208" s="14" t="s">
        <v>20</v>
      </c>
      <c r="I208" s="14">
        <f>SUM(J208:K208)</f>
        <v>0</v>
      </c>
      <c r="J208" s="14" t="s">
        <v>20</v>
      </c>
      <c r="K208" s="14" t="s">
        <v>20</v>
      </c>
      <c r="L208" s="14">
        <f>SUM(M208:N208)</f>
        <v>0</v>
      </c>
      <c r="M208" s="14" t="s">
        <v>20</v>
      </c>
      <c r="N208" s="14" t="s">
        <v>20</v>
      </c>
    </row>
    <row r="209" spans="1:14" ht="15" customHeight="1">
      <c r="A209" s="7">
        <v>2760</v>
      </c>
      <c r="B209" s="20">
        <v>7</v>
      </c>
      <c r="C209" s="20">
        <v>6</v>
      </c>
      <c r="D209" s="20">
        <v>0</v>
      </c>
      <c r="E209" s="8" t="s">
        <v>211</v>
      </c>
      <c r="F209" s="33">
        <f t="shared" si="17"/>
        <v>0</v>
      </c>
      <c r="G209" s="33">
        <f>SUM(G211:G212)</f>
        <v>0</v>
      </c>
      <c r="H209" s="33">
        <f>SUM(H211:H212)</f>
        <v>0</v>
      </c>
      <c r="I209" s="33">
        <f>SUM(J209:K209)</f>
        <v>400</v>
      </c>
      <c r="J209" s="33">
        <f>SUM(J211:J212)</f>
        <v>400</v>
      </c>
      <c r="K209" s="33">
        <f>SUM(K211:K212)</f>
        <v>0</v>
      </c>
      <c r="L209" s="33">
        <f>SUM(M209:N209)</f>
        <v>0</v>
      </c>
      <c r="M209" s="33">
        <f>SUM(M211:M212)</f>
        <v>0</v>
      </c>
      <c r="N209" s="33">
        <f>SUM(N211:N212)</f>
        <v>0</v>
      </c>
    </row>
    <row r="210" spans="1:14" ht="15" customHeight="1">
      <c r="A210" s="7" t="s">
        <v>20</v>
      </c>
      <c r="B210" s="7" t="s">
        <v>20</v>
      </c>
      <c r="C210" s="7" t="s">
        <v>20</v>
      </c>
      <c r="D210" s="7" t="s">
        <v>20</v>
      </c>
      <c r="E210" s="9" t="s">
        <v>24</v>
      </c>
      <c r="F210" s="14"/>
      <c r="G210" s="14" t="s">
        <v>20</v>
      </c>
      <c r="H210" s="14" t="s">
        <v>20</v>
      </c>
      <c r="I210" s="14" t="s">
        <v>20</v>
      </c>
      <c r="J210" s="14" t="s">
        <v>20</v>
      </c>
      <c r="K210" s="14" t="s">
        <v>20</v>
      </c>
      <c r="L210" s="14" t="s">
        <v>20</v>
      </c>
      <c r="M210" s="14" t="s">
        <v>20</v>
      </c>
      <c r="N210" s="14" t="s">
        <v>20</v>
      </c>
    </row>
    <row r="211" spans="1:14" ht="15" customHeight="1">
      <c r="A211" s="7">
        <v>2761</v>
      </c>
      <c r="B211" s="7">
        <v>7</v>
      </c>
      <c r="C211" s="7">
        <v>6</v>
      </c>
      <c r="D211" s="7">
        <v>1</v>
      </c>
      <c r="E211" s="9" t="s">
        <v>212</v>
      </c>
      <c r="F211" s="14">
        <f t="shared" si="17"/>
        <v>0</v>
      </c>
      <c r="G211" s="14" t="s">
        <v>20</v>
      </c>
      <c r="H211" s="14" t="s">
        <v>20</v>
      </c>
      <c r="I211" s="14">
        <f>SUM(J211:K211)</f>
        <v>0</v>
      </c>
      <c r="J211" s="14" t="s">
        <v>20</v>
      </c>
      <c r="K211" s="14" t="s">
        <v>20</v>
      </c>
      <c r="L211" s="14">
        <f>SUM(M211:N211)</f>
        <v>0</v>
      </c>
      <c r="M211" s="14" t="s">
        <v>20</v>
      </c>
      <c r="N211" s="14" t="s">
        <v>20</v>
      </c>
    </row>
    <row r="212" spans="1:14" ht="15" customHeight="1">
      <c r="A212" s="7">
        <v>2762</v>
      </c>
      <c r="B212" s="7">
        <v>7</v>
      </c>
      <c r="C212" s="7">
        <v>6</v>
      </c>
      <c r="D212" s="7">
        <v>2</v>
      </c>
      <c r="E212" s="9" t="s">
        <v>211</v>
      </c>
      <c r="F212" s="14">
        <f t="shared" si="17"/>
        <v>0</v>
      </c>
      <c r="G212" s="14">
        <v>0</v>
      </c>
      <c r="H212" s="14"/>
      <c r="I212" s="14">
        <f>SUM(J212:K212)</f>
        <v>400</v>
      </c>
      <c r="J212" s="14">
        <v>400</v>
      </c>
      <c r="K212" s="14"/>
      <c r="L212" s="14">
        <f>SUM(M212:N212)</f>
        <v>0</v>
      </c>
      <c r="M212" s="14" t="s">
        <v>20</v>
      </c>
      <c r="N212" s="14" t="s">
        <v>20</v>
      </c>
    </row>
    <row r="213" spans="1:14" ht="33" customHeight="1">
      <c r="A213" s="7">
        <v>2800</v>
      </c>
      <c r="B213" s="20">
        <v>8</v>
      </c>
      <c r="C213" s="20">
        <v>0</v>
      </c>
      <c r="D213" s="20">
        <v>0</v>
      </c>
      <c r="E213" s="32" t="s">
        <v>272</v>
      </c>
      <c r="F213" s="33">
        <f>SUM(F215,F218,F227,F232,F237,F240)</f>
        <v>4865</v>
      </c>
      <c r="G213" s="33">
        <f aca="true" t="shared" si="22" ref="G213:N213">SUM(G215,G218,G227,G232,G237,G240)</f>
        <v>4865</v>
      </c>
      <c r="H213" s="33">
        <f t="shared" si="22"/>
        <v>0</v>
      </c>
      <c r="I213" s="33">
        <f t="shared" si="22"/>
        <v>5085</v>
      </c>
      <c r="J213" s="33">
        <f>SUM(J215,J218,J227,J232,J237,J240)</f>
        <v>5085</v>
      </c>
      <c r="K213" s="33">
        <f t="shared" si="22"/>
        <v>0</v>
      </c>
      <c r="L213" s="33">
        <f t="shared" si="22"/>
        <v>1674.3600000000001</v>
      </c>
      <c r="M213" s="33">
        <f t="shared" si="22"/>
        <v>1674.3600000000001</v>
      </c>
      <c r="N213" s="33">
        <f t="shared" si="22"/>
        <v>0</v>
      </c>
    </row>
    <row r="214" spans="1:14" ht="15">
      <c r="A214" s="7" t="s">
        <v>20</v>
      </c>
      <c r="B214" s="7" t="s">
        <v>20</v>
      </c>
      <c r="C214" s="7" t="s">
        <v>20</v>
      </c>
      <c r="D214" s="7" t="s">
        <v>20</v>
      </c>
      <c r="E214" s="9" t="s">
        <v>27</v>
      </c>
      <c r="F214" s="14"/>
      <c r="G214" s="14" t="s">
        <v>20</v>
      </c>
      <c r="H214" s="14" t="s">
        <v>20</v>
      </c>
      <c r="I214" s="14" t="s">
        <v>20</v>
      </c>
      <c r="J214" s="14" t="s">
        <v>20</v>
      </c>
      <c r="K214" s="14" t="s">
        <v>20</v>
      </c>
      <c r="L214" s="14" t="s">
        <v>20</v>
      </c>
      <c r="M214" s="14" t="s">
        <v>20</v>
      </c>
      <c r="N214" s="14" t="s">
        <v>20</v>
      </c>
    </row>
    <row r="215" spans="1:14" ht="15">
      <c r="A215" s="7">
        <v>2810</v>
      </c>
      <c r="B215" s="20">
        <v>8</v>
      </c>
      <c r="C215" s="20">
        <v>1</v>
      </c>
      <c r="D215" s="20">
        <v>0</v>
      </c>
      <c r="E215" s="8" t="s">
        <v>213</v>
      </c>
      <c r="F215" s="33">
        <f>SUM(F217)</f>
        <v>250</v>
      </c>
      <c r="G215" s="33">
        <f aca="true" t="shared" si="23" ref="G215:N215">SUM(G217)</f>
        <v>250</v>
      </c>
      <c r="H215" s="33">
        <f t="shared" si="23"/>
        <v>0</v>
      </c>
      <c r="I215" s="33">
        <f t="shared" si="23"/>
        <v>250</v>
      </c>
      <c r="J215" s="33">
        <f>SUM(J217)</f>
        <v>250</v>
      </c>
      <c r="K215" s="33">
        <f t="shared" si="23"/>
        <v>0</v>
      </c>
      <c r="L215" s="33">
        <f t="shared" si="23"/>
        <v>0</v>
      </c>
      <c r="M215" s="33">
        <f t="shared" si="23"/>
        <v>0</v>
      </c>
      <c r="N215" s="33">
        <f t="shared" si="23"/>
        <v>0</v>
      </c>
    </row>
    <row r="216" spans="1:14" ht="15">
      <c r="A216" s="7" t="s">
        <v>20</v>
      </c>
      <c r="B216" s="7" t="s">
        <v>20</v>
      </c>
      <c r="C216" s="7" t="s">
        <v>20</v>
      </c>
      <c r="D216" s="7" t="s">
        <v>20</v>
      </c>
      <c r="E216" s="9" t="s">
        <v>24</v>
      </c>
      <c r="F216" s="14"/>
      <c r="G216" s="14" t="s">
        <v>20</v>
      </c>
      <c r="H216" s="14" t="s">
        <v>20</v>
      </c>
      <c r="I216" s="14" t="s">
        <v>20</v>
      </c>
      <c r="J216" s="14" t="s">
        <v>20</v>
      </c>
      <c r="K216" s="14" t="s">
        <v>20</v>
      </c>
      <c r="L216" s="14" t="s">
        <v>20</v>
      </c>
      <c r="M216" s="14" t="s">
        <v>20</v>
      </c>
      <c r="N216" s="14" t="s">
        <v>20</v>
      </c>
    </row>
    <row r="217" spans="1:14" ht="15">
      <c r="A217" s="7">
        <v>2811</v>
      </c>
      <c r="B217" s="7">
        <v>8</v>
      </c>
      <c r="C217" s="7">
        <v>1</v>
      </c>
      <c r="D217" s="7">
        <v>1</v>
      </c>
      <c r="E217" s="9" t="s">
        <v>213</v>
      </c>
      <c r="F217" s="14">
        <f>SUM(G217:H217)</f>
        <v>250</v>
      </c>
      <c r="G217" s="14">
        <v>250</v>
      </c>
      <c r="H217" s="14" t="s">
        <v>20</v>
      </c>
      <c r="I217" s="14">
        <f>SUM(J217:K217)</f>
        <v>250</v>
      </c>
      <c r="J217" s="14">
        <v>250</v>
      </c>
      <c r="K217" s="14" t="s">
        <v>20</v>
      </c>
      <c r="L217" s="14">
        <f>SUM(M217:N217)</f>
        <v>0</v>
      </c>
      <c r="M217" s="14" t="s">
        <v>20</v>
      </c>
      <c r="N217" s="14" t="s">
        <v>20</v>
      </c>
    </row>
    <row r="218" spans="1:14" ht="15">
      <c r="A218" s="7">
        <v>2820</v>
      </c>
      <c r="B218" s="20">
        <v>8</v>
      </c>
      <c r="C218" s="20">
        <v>2</v>
      </c>
      <c r="D218" s="20">
        <v>0</v>
      </c>
      <c r="E218" s="8" t="s">
        <v>214</v>
      </c>
      <c r="F218" s="33">
        <f>SUM(F220:F226)</f>
        <v>3574</v>
      </c>
      <c r="G218" s="33">
        <f aca="true" t="shared" si="24" ref="G218:N218">SUM(G220:G226)</f>
        <v>3574</v>
      </c>
      <c r="H218" s="33">
        <f t="shared" si="24"/>
        <v>0</v>
      </c>
      <c r="I218" s="33">
        <f t="shared" si="24"/>
        <v>3574</v>
      </c>
      <c r="J218" s="33">
        <f>SUM(J220:J226)</f>
        <v>3574</v>
      </c>
      <c r="K218" s="33">
        <f t="shared" si="24"/>
        <v>0</v>
      </c>
      <c r="L218" s="33">
        <f t="shared" si="24"/>
        <v>933.4</v>
      </c>
      <c r="M218" s="33">
        <f t="shared" si="24"/>
        <v>933.4</v>
      </c>
      <c r="N218" s="33">
        <f t="shared" si="24"/>
        <v>0</v>
      </c>
    </row>
    <row r="219" spans="1:14" ht="15">
      <c r="A219" s="7" t="s">
        <v>20</v>
      </c>
      <c r="B219" s="7" t="s">
        <v>20</v>
      </c>
      <c r="C219" s="7" t="s">
        <v>20</v>
      </c>
      <c r="D219" s="7" t="s">
        <v>20</v>
      </c>
      <c r="E219" s="9" t="s">
        <v>24</v>
      </c>
      <c r="F219" s="14"/>
      <c r="G219" s="14" t="s">
        <v>20</v>
      </c>
      <c r="H219" s="14" t="s">
        <v>20</v>
      </c>
      <c r="I219" s="14" t="s">
        <v>20</v>
      </c>
      <c r="J219" s="14" t="s">
        <v>20</v>
      </c>
      <c r="K219" s="14" t="s">
        <v>20</v>
      </c>
      <c r="L219" s="14" t="s">
        <v>20</v>
      </c>
      <c r="M219" s="14" t="s">
        <v>20</v>
      </c>
      <c r="N219" s="14" t="s">
        <v>20</v>
      </c>
    </row>
    <row r="220" spans="1:14" ht="15" hidden="1">
      <c r="A220" s="7">
        <v>2821</v>
      </c>
      <c r="B220" s="7">
        <v>8</v>
      </c>
      <c r="C220" s="7">
        <v>2</v>
      </c>
      <c r="D220" s="7">
        <v>1</v>
      </c>
      <c r="E220" s="9" t="s">
        <v>215</v>
      </c>
      <c r="F220" s="14">
        <f aca="true" t="shared" si="25" ref="F220:F226">SUM(G220:H220)</f>
        <v>0</v>
      </c>
      <c r="G220" s="14"/>
      <c r="H220" s="14" t="s">
        <v>20</v>
      </c>
      <c r="I220" s="14">
        <f aca="true" t="shared" si="26" ref="I220:I225">SUM(J220:K220)</f>
        <v>0</v>
      </c>
      <c r="J220" s="14" t="s">
        <v>20</v>
      </c>
      <c r="K220" s="14" t="s">
        <v>20</v>
      </c>
      <c r="L220" s="14">
        <f>SUM(M220:N220)</f>
        <v>0</v>
      </c>
      <c r="M220" s="14" t="s">
        <v>20</v>
      </c>
      <c r="N220" s="14" t="s">
        <v>20</v>
      </c>
    </row>
    <row r="221" spans="1:14" ht="15" hidden="1">
      <c r="A221" s="7">
        <v>2822</v>
      </c>
      <c r="B221" s="7">
        <v>8</v>
      </c>
      <c r="C221" s="7">
        <v>2</v>
      </c>
      <c r="D221" s="7">
        <v>2</v>
      </c>
      <c r="E221" s="9" t="s">
        <v>216</v>
      </c>
      <c r="F221" s="14">
        <f t="shared" si="25"/>
        <v>0</v>
      </c>
      <c r="G221" s="14"/>
      <c r="H221" s="14" t="s">
        <v>20</v>
      </c>
      <c r="I221" s="14">
        <f t="shared" si="26"/>
        <v>0</v>
      </c>
      <c r="J221" s="14" t="s">
        <v>20</v>
      </c>
      <c r="K221" s="14" t="s">
        <v>20</v>
      </c>
      <c r="L221" s="14">
        <f aca="true" t="shared" si="27" ref="L221:L226">SUM(M221:N221)</f>
        <v>0</v>
      </c>
      <c r="M221" s="14" t="s">
        <v>20</v>
      </c>
      <c r="N221" s="14" t="s">
        <v>20</v>
      </c>
    </row>
    <row r="222" spans="1:14" ht="15" hidden="1">
      <c r="A222" s="7">
        <v>2823</v>
      </c>
      <c r="B222" s="7">
        <v>8</v>
      </c>
      <c r="C222" s="7">
        <v>2</v>
      </c>
      <c r="D222" s="7">
        <v>3</v>
      </c>
      <c r="E222" s="9" t="s">
        <v>217</v>
      </c>
      <c r="F222" s="14">
        <f t="shared" si="25"/>
        <v>0</v>
      </c>
      <c r="G222" s="14"/>
      <c r="H222" s="14" t="s">
        <v>20</v>
      </c>
      <c r="I222" s="14">
        <f t="shared" si="26"/>
        <v>0</v>
      </c>
      <c r="J222" s="14" t="s">
        <v>20</v>
      </c>
      <c r="K222" s="14" t="s">
        <v>20</v>
      </c>
      <c r="L222" s="14">
        <f t="shared" si="27"/>
        <v>0</v>
      </c>
      <c r="M222" s="14" t="s">
        <v>20</v>
      </c>
      <c r="N222" s="14" t="s">
        <v>20</v>
      </c>
    </row>
    <row r="223" spans="1:14" ht="15">
      <c r="A223" s="7">
        <v>2824</v>
      </c>
      <c r="B223" s="7">
        <v>8</v>
      </c>
      <c r="C223" s="7">
        <v>2</v>
      </c>
      <c r="D223" s="7">
        <v>4</v>
      </c>
      <c r="E223" s="9" t="s">
        <v>218</v>
      </c>
      <c r="F223" s="14">
        <f t="shared" si="25"/>
        <v>3574</v>
      </c>
      <c r="G223" s="14">
        <v>3574</v>
      </c>
      <c r="H223" s="14" t="s">
        <v>20</v>
      </c>
      <c r="I223" s="14">
        <f t="shared" si="26"/>
        <v>3574</v>
      </c>
      <c r="J223" s="14">
        <v>3574</v>
      </c>
      <c r="K223" s="14" t="s">
        <v>20</v>
      </c>
      <c r="L223" s="14">
        <f t="shared" si="27"/>
        <v>933.4</v>
      </c>
      <c r="M223" s="14">
        <v>933.4</v>
      </c>
      <c r="N223" s="14" t="s">
        <v>20</v>
      </c>
    </row>
    <row r="224" spans="1:14" ht="15">
      <c r="A224" s="7">
        <v>2825</v>
      </c>
      <c r="B224" s="7">
        <v>8</v>
      </c>
      <c r="C224" s="7">
        <v>2</v>
      </c>
      <c r="D224" s="7">
        <v>5</v>
      </c>
      <c r="E224" s="9" t="s">
        <v>219</v>
      </c>
      <c r="F224" s="14">
        <f t="shared" si="25"/>
        <v>0</v>
      </c>
      <c r="G224" s="14"/>
      <c r="H224" s="14" t="s">
        <v>20</v>
      </c>
      <c r="I224" s="14">
        <f t="shared" si="26"/>
        <v>0</v>
      </c>
      <c r="J224" s="14" t="s">
        <v>20</v>
      </c>
      <c r="K224" s="14" t="s">
        <v>20</v>
      </c>
      <c r="L224" s="14">
        <f t="shared" si="27"/>
        <v>0</v>
      </c>
      <c r="M224" s="14" t="s">
        <v>20</v>
      </c>
      <c r="N224" s="14" t="s">
        <v>20</v>
      </c>
    </row>
    <row r="225" spans="1:14" ht="15" customHeight="1">
      <c r="A225" s="7">
        <v>2826</v>
      </c>
      <c r="B225" s="7">
        <v>8</v>
      </c>
      <c r="C225" s="7">
        <v>2</v>
      </c>
      <c r="D225" s="7">
        <v>6</v>
      </c>
      <c r="E225" s="9" t="s">
        <v>220</v>
      </c>
      <c r="F225" s="14">
        <f t="shared" si="25"/>
        <v>0</v>
      </c>
      <c r="G225" s="14"/>
      <c r="H225" s="14" t="s">
        <v>20</v>
      </c>
      <c r="I225" s="14">
        <f t="shared" si="26"/>
        <v>0</v>
      </c>
      <c r="J225" s="14" t="s">
        <v>20</v>
      </c>
      <c r="K225" s="14" t="s">
        <v>20</v>
      </c>
      <c r="L225" s="14">
        <f t="shared" si="27"/>
        <v>0</v>
      </c>
      <c r="M225" s="14" t="s">
        <v>20</v>
      </c>
      <c r="N225" s="14" t="s">
        <v>20</v>
      </c>
    </row>
    <row r="226" spans="1:14" ht="15" customHeight="1">
      <c r="A226" s="7">
        <v>2827</v>
      </c>
      <c r="B226" s="7">
        <v>8</v>
      </c>
      <c r="C226" s="7">
        <v>2</v>
      </c>
      <c r="D226" s="7">
        <v>7</v>
      </c>
      <c r="E226" s="9" t="s">
        <v>221</v>
      </c>
      <c r="F226" s="14">
        <f t="shared" si="25"/>
        <v>0</v>
      </c>
      <c r="G226" s="14">
        <v>0</v>
      </c>
      <c r="H226" s="14" t="s">
        <v>20</v>
      </c>
      <c r="I226" s="14">
        <f>SUM(J226)</f>
        <v>0</v>
      </c>
      <c r="J226" s="14">
        <v>0</v>
      </c>
      <c r="K226" s="14" t="s">
        <v>20</v>
      </c>
      <c r="L226" s="14">
        <f t="shared" si="27"/>
        <v>0</v>
      </c>
      <c r="M226" s="14">
        <v>0</v>
      </c>
      <c r="N226" s="14" t="s">
        <v>20</v>
      </c>
    </row>
    <row r="227" spans="1:14" ht="28.5" customHeight="1">
      <c r="A227" s="7">
        <v>2830</v>
      </c>
      <c r="B227" s="20">
        <v>8</v>
      </c>
      <c r="C227" s="20">
        <v>3</v>
      </c>
      <c r="D227" s="20">
        <v>0</v>
      </c>
      <c r="E227" s="8" t="s">
        <v>263</v>
      </c>
      <c r="F227" s="33">
        <f>SUM(F229:F231)</f>
        <v>250</v>
      </c>
      <c r="G227" s="33">
        <f aca="true" t="shared" si="28" ref="G227:N227">SUM(G229:G231)</f>
        <v>250</v>
      </c>
      <c r="H227" s="33">
        <f t="shared" si="28"/>
        <v>0</v>
      </c>
      <c r="I227" s="33">
        <f t="shared" si="28"/>
        <v>470</v>
      </c>
      <c r="J227" s="33">
        <f t="shared" si="28"/>
        <v>470</v>
      </c>
      <c r="K227" s="33">
        <f t="shared" si="28"/>
        <v>0</v>
      </c>
      <c r="L227" s="33">
        <f t="shared" si="28"/>
        <v>127.5</v>
      </c>
      <c r="M227" s="33">
        <f t="shared" si="28"/>
        <v>127.5</v>
      </c>
      <c r="N227" s="33">
        <f t="shared" si="28"/>
        <v>0</v>
      </c>
    </row>
    <row r="228" spans="1:14" ht="15">
      <c r="A228" s="7" t="s">
        <v>20</v>
      </c>
      <c r="B228" s="7" t="s">
        <v>20</v>
      </c>
      <c r="C228" s="7" t="s">
        <v>20</v>
      </c>
      <c r="D228" s="7" t="s">
        <v>20</v>
      </c>
      <c r="E228" s="9" t="s">
        <v>24</v>
      </c>
      <c r="F228" s="14"/>
      <c r="G228" s="14" t="s">
        <v>20</v>
      </c>
      <c r="H228" s="14" t="s">
        <v>20</v>
      </c>
      <c r="I228" s="14" t="s">
        <v>20</v>
      </c>
      <c r="J228" s="14" t="s">
        <v>20</v>
      </c>
      <c r="K228" s="14" t="s">
        <v>20</v>
      </c>
      <c r="L228" s="14" t="s">
        <v>20</v>
      </c>
      <c r="M228" s="14" t="s">
        <v>20</v>
      </c>
      <c r="N228" s="14" t="s">
        <v>20</v>
      </c>
    </row>
    <row r="229" spans="1:14" ht="15" customHeight="1" hidden="1">
      <c r="A229" s="7">
        <v>2831</v>
      </c>
      <c r="B229" s="7">
        <v>8</v>
      </c>
      <c r="C229" s="7">
        <v>3</v>
      </c>
      <c r="D229" s="7">
        <v>1</v>
      </c>
      <c r="E229" s="9" t="s">
        <v>222</v>
      </c>
      <c r="F229" s="14">
        <f>SUM(G229:H229)</f>
        <v>0</v>
      </c>
      <c r="G229" s="14" t="s">
        <v>20</v>
      </c>
      <c r="H229" s="14" t="s">
        <v>20</v>
      </c>
      <c r="I229" s="14">
        <f>SUM(J229:K229)</f>
        <v>0</v>
      </c>
      <c r="J229" s="14" t="s">
        <v>20</v>
      </c>
      <c r="K229" s="14" t="s">
        <v>20</v>
      </c>
      <c r="L229" s="14">
        <f>SUM(M229:N229)</f>
        <v>0</v>
      </c>
      <c r="M229" s="14" t="s">
        <v>20</v>
      </c>
      <c r="N229" s="14" t="s">
        <v>20</v>
      </c>
    </row>
    <row r="230" spans="1:14" ht="15" customHeight="1" hidden="1">
      <c r="A230" s="7">
        <v>2832</v>
      </c>
      <c r="B230" s="7">
        <v>8</v>
      </c>
      <c r="C230" s="7">
        <v>3</v>
      </c>
      <c r="D230" s="7">
        <v>2</v>
      </c>
      <c r="E230" s="9" t="s">
        <v>223</v>
      </c>
      <c r="F230" s="14">
        <f>SUM(G230:H230)</f>
        <v>0</v>
      </c>
      <c r="G230" s="14" t="s">
        <v>20</v>
      </c>
      <c r="H230" s="14" t="s">
        <v>20</v>
      </c>
      <c r="I230" s="14">
        <f>SUM(J230:K230)</f>
        <v>0</v>
      </c>
      <c r="J230" s="14" t="s">
        <v>20</v>
      </c>
      <c r="K230" s="14" t="s">
        <v>20</v>
      </c>
      <c r="L230" s="14">
        <f>SUM(M230:N230)</f>
        <v>0</v>
      </c>
      <c r="M230" s="14" t="s">
        <v>20</v>
      </c>
      <c r="N230" s="14" t="s">
        <v>20</v>
      </c>
    </row>
    <row r="231" spans="1:14" ht="15" customHeight="1">
      <c r="A231" s="7">
        <v>2833</v>
      </c>
      <c r="B231" s="7">
        <v>8</v>
      </c>
      <c r="C231" s="7">
        <v>3</v>
      </c>
      <c r="D231" s="7">
        <v>3</v>
      </c>
      <c r="E231" s="9" t="s">
        <v>224</v>
      </c>
      <c r="F231" s="14">
        <f>SUM(G231:H231)</f>
        <v>250</v>
      </c>
      <c r="G231" s="14">
        <v>250</v>
      </c>
      <c r="H231" s="14" t="s">
        <v>20</v>
      </c>
      <c r="I231" s="14">
        <f>SUM(J231:K231)</f>
        <v>470</v>
      </c>
      <c r="J231" s="14">
        <v>470</v>
      </c>
      <c r="K231" s="14" t="s">
        <v>20</v>
      </c>
      <c r="L231" s="14">
        <f>SUM(M231:N231)</f>
        <v>127.5</v>
      </c>
      <c r="M231" s="14">
        <v>127.5</v>
      </c>
      <c r="N231" s="14" t="s">
        <v>20</v>
      </c>
    </row>
    <row r="232" spans="1:14" ht="15" customHeight="1">
      <c r="A232" s="7">
        <v>2840</v>
      </c>
      <c r="B232" s="20">
        <v>8</v>
      </c>
      <c r="C232" s="20">
        <v>4</v>
      </c>
      <c r="D232" s="20">
        <v>0</v>
      </c>
      <c r="E232" s="8" t="s">
        <v>225</v>
      </c>
      <c r="F232" s="33">
        <f>SUM(F234:F236)</f>
        <v>791</v>
      </c>
      <c r="G232" s="33">
        <f aca="true" t="shared" si="29" ref="G232:N232">SUM(G234:G236)</f>
        <v>791</v>
      </c>
      <c r="H232" s="33">
        <f t="shared" si="29"/>
        <v>0</v>
      </c>
      <c r="I232" s="33">
        <f t="shared" si="29"/>
        <v>791</v>
      </c>
      <c r="J232" s="33">
        <f t="shared" si="29"/>
        <v>791</v>
      </c>
      <c r="K232" s="33">
        <f t="shared" si="29"/>
        <v>0</v>
      </c>
      <c r="L232" s="33">
        <f t="shared" si="29"/>
        <v>613.46</v>
      </c>
      <c r="M232" s="33">
        <f t="shared" si="29"/>
        <v>613.46</v>
      </c>
      <c r="N232" s="33">
        <f t="shared" si="29"/>
        <v>0</v>
      </c>
    </row>
    <row r="233" spans="1:14" ht="15" customHeight="1">
      <c r="A233" s="7" t="s">
        <v>20</v>
      </c>
      <c r="B233" s="7" t="s">
        <v>20</v>
      </c>
      <c r="C233" s="7" t="s">
        <v>20</v>
      </c>
      <c r="D233" s="7" t="s">
        <v>20</v>
      </c>
      <c r="E233" s="9" t="s">
        <v>24</v>
      </c>
      <c r="F233" s="14"/>
      <c r="G233" s="14" t="s">
        <v>20</v>
      </c>
      <c r="H233" s="14" t="s">
        <v>20</v>
      </c>
      <c r="I233" s="14" t="s">
        <v>20</v>
      </c>
      <c r="J233" s="14" t="s">
        <v>20</v>
      </c>
      <c r="K233" s="14" t="s">
        <v>20</v>
      </c>
      <c r="L233" s="14"/>
      <c r="M233" s="14" t="s">
        <v>20</v>
      </c>
      <c r="N233" s="14" t="s">
        <v>20</v>
      </c>
    </row>
    <row r="234" spans="1:14" ht="15">
      <c r="A234" s="7">
        <v>2841</v>
      </c>
      <c r="B234" s="7">
        <v>8</v>
      </c>
      <c r="C234" s="7">
        <v>4</v>
      </c>
      <c r="D234" s="7">
        <v>1</v>
      </c>
      <c r="E234" s="9" t="s">
        <v>226</v>
      </c>
      <c r="F234" s="14">
        <f>SUM(G234:H234)</f>
        <v>0</v>
      </c>
      <c r="G234" s="14" t="s">
        <v>20</v>
      </c>
      <c r="H234" s="14" t="s">
        <v>20</v>
      </c>
      <c r="I234" s="14">
        <f>SUM(J234:K234)</f>
        <v>0</v>
      </c>
      <c r="J234" s="14" t="s">
        <v>20</v>
      </c>
      <c r="K234" s="14" t="s">
        <v>20</v>
      </c>
      <c r="L234" s="14">
        <f>SUM(M234:N234)</f>
        <v>0</v>
      </c>
      <c r="M234" s="14" t="s">
        <v>20</v>
      </c>
      <c r="N234" s="14" t="s">
        <v>20</v>
      </c>
    </row>
    <row r="235" spans="1:14" ht="27">
      <c r="A235" s="7">
        <v>2842</v>
      </c>
      <c r="B235" s="7">
        <v>8</v>
      </c>
      <c r="C235" s="7">
        <v>4</v>
      </c>
      <c r="D235" s="7">
        <v>2</v>
      </c>
      <c r="E235" s="9" t="s">
        <v>227</v>
      </c>
      <c r="F235" s="14">
        <f>SUM(G235:H235)</f>
        <v>541</v>
      </c>
      <c r="G235" s="14">
        <v>541</v>
      </c>
      <c r="H235" s="14" t="s">
        <v>20</v>
      </c>
      <c r="I235" s="14">
        <f>SUM(J235:K235)</f>
        <v>541</v>
      </c>
      <c r="J235" s="14">
        <v>541</v>
      </c>
      <c r="K235" s="14" t="s">
        <v>20</v>
      </c>
      <c r="L235" s="14">
        <f>SUM(M235:N235)</f>
        <v>363.46</v>
      </c>
      <c r="M235" s="14">
        <v>363.46</v>
      </c>
      <c r="N235" s="14" t="s">
        <v>20</v>
      </c>
    </row>
    <row r="236" spans="1:14" ht="18" customHeight="1">
      <c r="A236" s="7">
        <v>2843</v>
      </c>
      <c r="B236" s="7">
        <v>8</v>
      </c>
      <c r="C236" s="7">
        <v>4</v>
      </c>
      <c r="D236" s="7">
        <v>3</v>
      </c>
      <c r="E236" s="9" t="s">
        <v>225</v>
      </c>
      <c r="F236" s="14">
        <f>SUM(G236:H236)</f>
        <v>250</v>
      </c>
      <c r="G236" s="14">
        <v>250</v>
      </c>
      <c r="H236" s="14" t="s">
        <v>20</v>
      </c>
      <c r="I236" s="14">
        <f>SUM(J236:K236)</f>
        <v>250</v>
      </c>
      <c r="J236" s="14">
        <v>250</v>
      </c>
      <c r="K236" s="14" t="s">
        <v>20</v>
      </c>
      <c r="L236" s="14">
        <f>SUM(M236:N236)</f>
        <v>250</v>
      </c>
      <c r="M236" s="14">
        <v>250</v>
      </c>
      <c r="N236" s="14" t="s">
        <v>20</v>
      </c>
    </row>
    <row r="237" spans="1:14" ht="27" hidden="1">
      <c r="A237" s="7">
        <v>2850</v>
      </c>
      <c r="B237" s="20">
        <v>8</v>
      </c>
      <c r="C237" s="20">
        <v>5</v>
      </c>
      <c r="D237" s="20">
        <v>0</v>
      </c>
      <c r="E237" s="8" t="s">
        <v>228</v>
      </c>
      <c r="F237" s="33">
        <f>SUM(F239)</f>
        <v>0</v>
      </c>
      <c r="G237" s="33">
        <f aca="true" t="shared" si="30" ref="G237:N237">SUM(G239)</f>
        <v>0</v>
      </c>
      <c r="H237" s="33">
        <f t="shared" si="30"/>
        <v>0</v>
      </c>
      <c r="I237" s="33">
        <f t="shared" si="30"/>
        <v>0</v>
      </c>
      <c r="J237" s="33">
        <f t="shared" si="30"/>
        <v>0</v>
      </c>
      <c r="K237" s="33">
        <f t="shared" si="30"/>
        <v>0</v>
      </c>
      <c r="L237" s="33">
        <f t="shared" si="30"/>
        <v>0</v>
      </c>
      <c r="M237" s="33">
        <f t="shared" si="30"/>
        <v>0</v>
      </c>
      <c r="N237" s="33">
        <f t="shared" si="30"/>
        <v>0</v>
      </c>
    </row>
    <row r="238" spans="1:14" ht="15" hidden="1">
      <c r="A238" s="7" t="s">
        <v>20</v>
      </c>
      <c r="B238" s="7" t="s">
        <v>20</v>
      </c>
      <c r="C238" s="7" t="s">
        <v>20</v>
      </c>
      <c r="D238" s="7" t="s">
        <v>20</v>
      </c>
      <c r="E238" s="9" t="s">
        <v>24</v>
      </c>
      <c r="F238" s="14"/>
      <c r="G238" s="14" t="s">
        <v>20</v>
      </c>
      <c r="H238" s="14" t="s">
        <v>20</v>
      </c>
      <c r="I238" s="14" t="s">
        <v>20</v>
      </c>
      <c r="J238" s="14" t="s">
        <v>20</v>
      </c>
      <c r="K238" s="14" t="s">
        <v>20</v>
      </c>
      <c r="L238" s="14" t="s">
        <v>20</v>
      </c>
      <c r="M238" s="14" t="s">
        <v>20</v>
      </c>
      <c r="N238" s="14" t="s">
        <v>20</v>
      </c>
    </row>
    <row r="239" spans="1:14" ht="27" hidden="1">
      <c r="A239" s="7">
        <v>2851</v>
      </c>
      <c r="B239" s="7">
        <v>8</v>
      </c>
      <c r="C239" s="7">
        <v>5</v>
      </c>
      <c r="D239" s="7">
        <v>1</v>
      </c>
      <c r="E239" s="9" t="s">
        <v>228</v>
      </c>
      <c r="F239" s="14">
        <f>SUM(G239:H239)</f>
        <v>0</v>
      </c>
      <c r="G239" s="14" t="s">
        <v>20</v>
      </c>
      <c r="H239" s="14" t="s">
        <v>20</v>
      </c>
      <c r="I239" s="14">
        <f>SUM(J239:K239)</f>
        <v>0</v>
      </c>
      <c r="J239" s="14" t="s">
        <v>20</v>
      </c>
      <c r="K239" s="14" t="s">
        <v>20</v>
      </c>
      <c r="L239" s="14">
        <f>SUM(M239:N239)</f>
        <v>0</v>
      </c>
      <c r="M239" s="14" t="s">
        <v>20</v>
      </c>
      <c r="N239" s="14" t="s">
        <v>20</v>
      </c>
    </row>
    <row r="240" spans="1:14" ht="15" customHeight="1" hidden="1">
      <c r="A240" s="7">
        <v>2860</v>
      </c>
      <c r="B240" s="20">
        <v>8</v>
      </c>
      <c r="C240" s="20">
        <v>6</v>
      </c>
      <c r="D240" s="20">
        <v>0</v>
      </c>
      <c r="E240" s="8" t="s">
        <v>229</v>
      </c>
      <c r="F240" s="33">
        <f>SUM(F242)</f>
        <v>0</v>
      </c>
      <c r="G240" s="33">
        <f aca="true" t="shared" si="31" ref="G240:N240">SUM(G242)</f>
        <v>0</v>
      </c>
      <c r="H240" s="33">
        <f t="shared" si="31"/>
        <v>0</v>
      </c>
      <c r="I240" s="33">
        <f t="shared" si="31"/>
        <v>0</v>
      </c>
      <c r="J240" s="33">
        <f t="shared" si="31"/>
        <v>0</v>
      </c>
      <c r="K240" s="33">
        <f t="shared" si="31"/>
        <v>0</v>
      </c>
      <c r="L240" s="33">
        <f t="shared" si="31"/>
        <v>0</v>
      </c>
      <c r="M240" s="33">
        <f t="shared" si="31"/>
        <v>0</v>
      </c>
      <c r="N240" s="33">
        <f t="shared" si="31"/>
        <v>0</v>
      </c>
    </row>
    <row r="241" spans="1:14" ht="15" customHeight="1" hidden="1">
      <c r="A241" s="7" t="s">
        <v>20</v>
      </c>
      <c r="B241" s="7" t="s">
        <v>20</v>
      </c>
      <c r="C241" s="7" t="s">
        <v>20</v>
      </c>
      <c r="D241" s="7" t="s">
        <v>20</v>
      </c>
      <c r="E241" s="9" t="s">
        <v>24</v>
      </c>
      <c r="F241" s="14"/>
      <c r="G241" s="14" t="s">
        <v>20</v>
      </c>
      <c r="H241" s="14" t="s">
        <v>20</v>
      </c>
      <c r="I241" s="14" t="s">
        <v>20</v>
      </c>
      <c r="J241" s="14" t="s">
        <v>20</v>
      </c>
      <c r="K241" s="14" t="s">
        <v>20</v>
      </c>
      <c r="L241" s="14" t="s">
        <v>20</v>
      </c>
      <c r="M241" s="14" t="s">
        <v>20</v>
      </c>
      <c r="N241" s="14" t="s">
        <v>20</v>
      </c>
    </row>
    <row r="242" spans="1:14" ht="15" customHeight="1" hidden="1">
      <c r="A242" s="7">
        <v>2861</v>
      </c>
      <c r="B242" s="7">
        <v>8</v>
      </c>
      <c r="C242" s="7">
        <v>6</v>
      </c>
      <c r="D242" s="7">
        <v>1</v>
      </c>
      <c r="E242" s="9" t="s">
        <v>229</v>
      </c>
      <c r="F242" s="14">
        <f>SUM(G242:H242)</f>
        <v>0</v>
      </c>
      <c r="G242" s="14" t="s">
        <v>20</v>
      </c>
      <c r="H242" s="14" t="s">
        <v>20</v>
      </c>
      <c r="I242" s="14">
        <f>SUM(J242:K242)</f>
        <v>0</v>
      </c>
      <c r="J242" s="14" t="s">
        <v>20</v>
      </c>
      <c r="K242" s="14" t="s">
        <v>20</v>
      </c>
      <c r="L242" s="14">
        <f>SUM(M242:N242)</f>
        <v>0</v>
      </c>
      <c r="M242" s="14" t="s">
        <v>20</v>
      </c>
      <c r="N242" s="14" t="s">
        <v>20</v>
      </c>
    </row>
    <row r="243" spans="1:14" ht="27">
      <c r="A243" s="7">
        <v>2900</v>
      </c>
      <c r="B243" s="20">
        <v>9</v>
      </c>
      <c r="C243" s="20">
        <v>0</v>
      </c>
      <c r="D243" s="20">
        <v>0</v>
      </c>
      <c r="E243" s="32" t="s">
        <v>274</v>
      </c>
      <c r="F243" s="33">
        <f>SUM(F245,F249,F253,F257,F261,F265,F268,F271)</f>
        <v>42277.8</v>
      </c>
      <c r="G243" s="33">
        <f aca="true" t="shared" si="32" ref="G243:N243">SUM(G245,G249,G253,G257,G261,G265,G268,G271)</f>
        <v>42277.8</v>
      </c>
      <c r="H243" s="33">
        <f t="shared" si="32"/>
        <v>0</v>
      </c>
      <c r="I243" s="33">
        <f t="shared" si="32"/>
        <v>47453</v>
      </c>
      <c r="J243" s="33">
        <f t="shared" si="32"/>
        <v>44953</v>
      </c>
      <c r="K243" s="33">
        <f t="shared" si="32"/>
        <v>2500</v>
      </c>
      <c r="L243" s="33">
        <f t="shared" si="32"/>
        <v>42707.766</v>
      </c>
      <c r="M243" s="33">
        <f t="shared" si="32"/>
        <v>42707.766</v>
      </c>
      <c r="N243" s="33">
        <f t="shared" si="32"/>
        <v>0</v>
      </c>
    </row>
    <row r="244" spans="1:14" ht="15" customHeight="1">
      <c r="A244" s="7" t="s">
        <v>20</v>
      </c>
      <c r="B244" s="7" t="s">
        <v>20</v>
      </c>
      <c r="C244" s="7" t="s">
        <v>20</v>
      </c>
      <c r="D244" s="7" t="s">
        <v>20</v>
      </c>
      <c r="E244" s="9" t="s">
        <v>27</v>
      </c>
      <c r="F244" s="14"/>
      <c r="G244" s="14" t="s">
        <v>20</v>
      </c>
      <c r="H244" s="14" t="s">
        <v>20</v>
      </c>
      <c r="I244" s="14" t="s">
        <v>20</v>
      </c>
      <c r="J244" s="14" t="s">
        <v>20</v>
      </c>
      <c r="K244" s="14" t="s">
        <v>20</v>
      </c>
      <c r="L244" s="14" t="s">
        <v>20</v>
      </c>
      <c r="M244" s="14" t="s">
        <v>20</v>
      </c>
      <c r="N244" s="14" t="s">
        <v>20</v>
      </c>
    </row>
    <row r="245" spans="1:14" ht="15" customHeight="1">
      <c r="A245" s="7">
        <v>2910</v>
      </c>
      <c r="B245" s="20">
        <v>9</v>
      </c>
      <c r="C245" s="20">
        <v>1</v>
      </c>
      <c r="D245" s="20">
        <v>0</v>
      </c>
      <c r="E245" s="8" t="s">
        <v>230</v>
      </c>
      <c r="F245" s="33">
        <f>SUM(F247:F248)</f>
        <v>20590.6</v>
      </c>
      <c r="G245" s="33">
        <f aca="true" t="shared" si="33" ref="G245:N245">SUM(G247:G248)</f>
        <v>20590.6</v>
      </c>
      <c r="H245" s="33">
        <f t="shared" si="33"/>
        <v>0</v>
      </c>
      <c r="I245" s="33">
        <f t="shared" si="33"/>
        <v>22145.8</v>
      </c>
      <c r="J245" s="33">
        <f t="shared" si="33"/>
        <v>22145.8</v>
      </c>
      <c r="K245" s="33">
        <f t="shared" si="33"/>
        <v>0</v>
      </c>
      <c r="L245" s="33">
        <f t="shared" si="33"/>
        <v>21195.304</v>
      </c>
      <c r="M245" s="33">
        <f t="shared" si="33"/>
        <v>21195.304</v>
      </c>
      <c r="N245" s="33">
        <f t="shared" si="33"/>
        <v>0</v>
      </c>
    </row>
    <row r="246" spans="1:14" ht="15" customHeight="1">
      <c r="A246" s="7" t="s">
        <v>20</v>
      </c>
      <c r="B246" s="7" t="s">
        <v>20</v>
      </c>
      <c r="C246" s="7" t="s">
        <v>20</v>
      </c>
      <c r="D246" s="7" t="s">
        <v>20</v>
      </c>
      <c r="E246" s="9" t="s">
        <v>24</v>
      </c>
      <c r="F246" s="14"/>
      <c r="G246" s="14" t="s">
        <v>20</v>
      </c>
      <c r="H246" s="14" t="s">
        <v>20</v>
      </c>
      <c r="I246" s="14" t="s">
        <v>20</v>
      </c>
      <c r="J246" s="14" t="s">
        <v>20</v>
      </c>
      <c r="K246" s="14" t="s">
        <v>20</v>
      </c>
      <c r="L246" s="14" t="s">
        <v>20</v>
      </c>
      <c r="M246" s="14" t="s">
        <v>20</v>
      </c>
      <c r="N246" s="14" t="s">
        <v>20</v>
      </c>
    </row>
    <row r="247" spans="1:14" ht="15" customHeight="1">
      <c r="A247" s="7">
        <v>2911</v>
      </c>
      <c r="B247" s="7">
        <v>9</v>
      </c>
      <c r="C247" s="7">
        <v>1</v>
      </c>
      <c r="D247" s="7">
        <v>1</v>
      </c>
      <c r="E247" s="9" t="s">
        <v>231</v>
      </c>
      <c r="F247" s="14">
        <f>SUM(G247:H247)</f>
        <v>20590.6</v>
      </c>
      <c r="G247" s="14">
        <v>20590.6</v>
      </c>
      <c r="H247" s="14" t="s">
        <v>20</v>
      </c>
      <c r="I247" s="14">
        <f>SUM(J247:K247)</f>
        <v>22145.8</v>
      </c>
      <c r="J247" s="14">
        <v>22145.8</v>
      </c>
      <c r="K247" s="14" t="s">
        <v>20</v>
      </c>
      <c r="L247" s="14">
        <f>SUM(M247:N247)</f>
        <v>21195.304</v>
      </c>
      <c r="M247" s="14">
        <v>21195.304</v>
      </c>
      <c r="N247" s="14" t="s">
        <v>20</v>
      </c>
    </row>
    <row r="248" spans="1:14" ht="15" customHeight="1">
      <c r="A248" s="7">
        <v>2912</v>
      </c>
      <c r="B248" s="7">
        <v>9</v>
      </c>
      <c r="C248" s="7">
        <v>1</v>
      </c>
      <c r="D248" s="7">
        <v>2</v>
      </c>
      <c r="E248" s="9" t="s">
        <v>232</v>
      </c>
      <c r="F248" s="14">
        <f>SUM(G248:H248)</f>
        <v>0</v>
      </c>
      <c r="G248" s="14" t="s">
        <v>20</v>
      </c>
      <c r="H248" s="14" t="s">
        <v>20</v>
      </c>
      <c r="I248" s="14">
        <f>SUM(J248:K248)</f>
        <v>0</v>
      </c>
      <c r="J248" s="14" t="s">
        <v>20</v>
      </c>
      <c r="K248" s="14" t="s">
        <v>20</v>
      </c>
      <c r="L248" s="14">
        <f>SUM(M248:N248)</f>
        <v>0</v>
      </c>
      <c r="M248" s="14" t="s">
        <v>20</v>
      </c>
      <c r="N248" s="14" t="s">
        <v>20</v>
      </c>
    </row>
    <row r="249" spans="1:14" ht="15" customHeight="1">
      <c r="A249" s="7">
        <v>2920</v>
      </c>
      <c r="B249" s="20">
        <v>9</v>
      </c>
      <c r="C249" s="20">
        <v>2</v>
      </c>
      <c r="D249" s="20">
        <v>0</v>
      </c>
      <c r="E249" s="8" t="s">
        <v>233</v>
      </c>
      <c r="F249" s="33">
        <f>SUM(F251:F252)</f>
        <v>1650</v>
      </c>
      <c r="G249" s="33">
        <f aca="true" t="shared" si="34" ref="G249:N249">SUM(G251:G252)</f>
        <v>1650</v>
      </c>
      <c r="H249" s="33">
        <f t="shared" si="34"/>
        <v>0</v>
      </c>
      <c r="I249" s="33">
        <f t="shared" si="34"/>
        <v>2650</v>
      </c>
      <c r="J249" s="33">
        <f t="shared" si="34"/>
        <v>2650</v>
      </c>
      <c r="K249" s="33">
        <f t="shared" si="34"/>
        <v>0</v>
      </c>
      <c r="L249" s="33">
        <f t="shared" si="34"/>
        <v>2099.735</v>
      </c>
      <c r="M249" s="33">
        <f t="shared" si="34"/>
        <v>2099.735</v>
      </c>
      <c r="N249" s="33">
        <f t="shared" si="34"/>
        <v>0</v>
      </c>
    </row>
    <row r="250" spans="1:14" ht="15" customHeight="1">
      <c r="A250" s="7" t="s">
        <v>20</v>
      </c>
      <c r="B250" s="7" t="s">
        <v>20</v>
      </c>
      <c r="C250" s="7" t="s">
        <v>20</v>
      </c>
      <c r="D250" s="7" t="s">
        <v>20</v>
      </c>
      <c r="E250" s="9" t="s">
        <v>24</v>
      </c>
      <c r="F250" s="14"/>
      <c r="G250" s="14" t="s">
        <v>20</v>
      </c>
      <c r="H250" s="14" t="s">
        <v>20</v>
      </c>
      <c r="I250" s="14" t="s">
        <v>20</v>
      </c>
      <c r="J250" s="14" t="s">
        <v>20</v>
      </c>
      <c r="K250" s="14" t="s">
        <v>20</v>
      </c>
      <c r="L250" s="14" t="s">
        <v>20</v>
      </c>
      <c r="M250" s="14" t="s">
        <v>20</v>
      </c>
      <c r="N250" s="14" t="s">
        <v>20</v>
      </c>
    </row>
    <row r="251" spans="1:14" ht="15" customHeight="1">
      <c r="A251" s="7">
        <v>2921</v>
      </c>
      <c r="B251" s="7">
        <v>9</v>
      </c>
      <c r="C251" s="7">
        <v>2</v>
      </c>
      <c r="D251" s="7">
        <v>1</v>
      </c>
      <c r="E251" s="9" t="s">
        <v>234</v>
      </c>
      <c r="F251" s="14">
        <f>SUM(G251:H251)</f>
        <v>0</v>
      </c>
      <c r="G251" s="14" t="s">
        <v>20</v>
      </c>
      <c r="H251" s="14" t="s">
        <v>20</v>
      </c>
      <c r="I251" s="14">
        <f>SUM(J251:K251)</f>
        <v>0</v>
      </c>
      <c r="J251" s="14" t="s">
        <v>20</v>
      </c>
      <c r="K251" s="14" t="s">
        <v>20</v>
      </c>
      <c r="L251" s="14">
        <f>SUM(M251:N251)</f>
        <v>0</v>
      </c>
      <c r="M251" s="14" t="s">
        <v>20</v>
      </c>
      <c r="N251" s="14" t="s">
        <v>20</v>
      </c>
    </row>
    <row r="252" spans="1:14" ht="15" customHeight="1">
      <c r="A252" s="7">
        <v>2922</v>
      </c>
      <c r="B252" s="7">
        <v>9</v>
      </c>
      <c r="C252" s="7">
        <v>2</v>
      </c>
      <c r="D252" s="7">
        <v>2</v>
      </c>
      <c r="E252" s="9" t="s">
        <v>235</v>
      </c>
      <c r="F252" s="14">
        <f>SUM(G252:H252)</f>
        <v>1650</v>
      </c>
      <c r="G252" s="14">
        <v>1650</v>
      </c>
      <c r="H252" s="14" t="s">
        <v>20</v>
      </c>
      <c r="I252" s="14">
        <f>SUM(J252:K252)</f>
        <v>2650</v>
      </c>
      <c r="J252" s="14">
        <v>2650</v>
      </c>
      <c r="K252" s="14" t="s">
        <v>20</v>
      </c>
      <c r="L252" s="14">
        <f>SUM(M252:N252)</f>
        <v>2099.735</v>
      </c>
      <c r="M252" s="14">
        <v>2099.735</v>
      </c>
      <c r="N252" s="14">
        <v>0</v>
      </c>
    </row>
    <row r="253" spans="1:14" ht="30" customHeight="1" hidden="1">
      <c r="A253" s="7">
        <v>2930</v>
      </c>
      <c r="B253" s="20">
        <v>9</v>
      </c>
      <c r="C253" s="20">
        <v>3</v>
      </c>
      <c r="D253" s="20">
        <v>0</v>
      </c>
      <c r="E253" s="8" t="s">
        <v>236</v>
      </c>
      <c r="F253" s="33">
        <f>SUM(F255:F256)</f>
        <v>0</v>
      </c>
      <c r="G253" s="33">
        <f aca="true" t="shared" si="35" ref="G253:N253">SUM(G255:G256)</f>
        <v>0</v>
      </c>
      <c r="H253" s="33">
        <f t="shared" si="35"/>
        <v>0</v>
      </c>
      <c r="I253" s="33">
        <f t="shared" si="35"/>
        <v>0</v>
      </c>
      <c r="J253" s="33">
        <f t="shared" si="35"/>
        <v>0</v>
      </c>
      <c r="K253" s="33">
        <f t="shared" si="35"/>
        <v>0</v>
      </c>
      <c r="L253" s="33">
        <f t="shared" si="35"/>
        <v>0</v>
      </c>
      <c r="M253" s="33">
        <f t="shared" si="35"/>
        <v>0</v>
      </c>
      <c r="N253" s="33">
        <f t="shared" si="35"/>
        <v>0</v>
      </c>
    </row>
    <row r="254" spans="1:14" ht="15" hidden="1">
      <c r="A254" s="7" t="s">
        <v>20</v>
      </c>
      <c r="B254" s="7" t="s">
        <v>20</v>
      </c>
      <c r="C254" s="7" t="s">
        <v>20</v>
      </c>
      <c r="D254" s="7" t="s">
        <v>20</v>
      </c>
      <c r="E254" s="9" t="s">
        <v>24</v>
      </c>
      <c r="F254" s="14"/>
      <c r="G254" s="14" t="s">
        <v>20</v>
      </c>
      <c r="H254" s="14" t="s">
        <v>20</v>
      </c>
      <c r="I254" s="14" t="s">
        <v>20</v>
      </c>
      <c r="J254" s="14" t="s">
        <v>20</v>
      </c>
      <c r="K254" s="14" t="s">
        <v>20</v>
      </c>
      <c r="L254" s="14" t="s">
        <v>20</v>
      </c>
      <c r="M254" s="14" t="s">
        <v>20</v>
      </c>
      <c r="N254" s="14" t="s">
        <v>20</v>
      </c>
    </row>
    <row r="255" spans="1:14" ht="15" customHeight="1" hidden="1">
      <c r="A255" s="7">
        <v>2931</v>
      </c>
      <c r="B255" s="7">
        <v>9</v>
      </c>
      <c r="C255" s="7">
        <v>3</v>
      </c>
      <c r="D255" s="7">
        <v>1</v>
      </c>
      <c r="E255" s="9" t="s">
        <v>237</v>
      </c>
      <c r="F255" s="14">
        <f>SUM(G255:H255)</f>
        <v>0</v>
      </c>
      <c r="G255" s="14" t="s">
        <v>20</v>
      </c>
      <c r="H255" s="14" t="s">
        <v>20</v>
      </c>
      <c r="I255" s="14">
        <f>SUM(J255:K255)</f>
        <v>0</v>
      </c>
      <c r="J255" s="14" t="s">
        <v>20</v>
      </c>
      <c r="K255" s="14" t="s">
        <v>20</v>
      </c>
      <c r="L255" s="14">
        <f>SUM(M255:N255)</f>
        <v>0</v>
      </c>
      <c r="M255" s="14" t="s">
        <v>20</v>
      </c>
      <c r="N255" s="14" t="s">
        <v>20</v>
      </c>
    </row>
    <row r="256" spans="1:14" ht="15" customHeight="1" hidden="1">
      <c r="A256" s="7">
        <v>2932</v>
      </c>
      <c r="B256" s="7">
        <v>9</v>
      </c>
      <c r="C256" s="7">
        <v>3</v>
      </c>
      <c r="D256" s="7">
        <v>2</v>
      </c>
      <c r="E256" s="9" t="s">
        <v>238</v>
      </c>
      <c r="F256" s="14">
        <f>SUM(G256:H256)</f>
        <v>0</v>
      </c>
      <c r="G256" s="14" t="s">
        <v>20</v>
      </c>
      <c r="H256" s="14" t="s">
        <v>20</v>
      </c>
      <c r="I256" s="14">
        <f>SUM(J256:K256)</f>
        <v>0</v>
      </c>
      <c r="J256" s="14" t="s">
        <v>20</v>
      </c>
      <c r="K256" s="14" t="s">
        <v>20</v>
      </c>
      <c r="L256" s="14">
        <f>SUM(M256:N256)</f>
        <v>0</v>
      </c>
      <c r="M256" s="14" t="s">
        <v>20</v>
      </c>
      <c r="N256" s="14" t="s">
        <v>20</v>
      </c>
    </row>
    <row r="257" spans="1:14" ht="15" customHeight="1" hidden="1">
      <c r="A257" s="7">
        <v>2940</v>
      </c>
      <c r="B257" s="20">
        <v>9</v>
      </c>
      <c r="C257" s="20">
        <v>4</v>
      </c>
      <c r="D257" s="20">
        <v>0</v>
      </c>
      <c r="E257" s="8" t="s">
        <v>239</v>
      </c>
      <c r="F257" s="33">
        <f>SUM(F259:F260)</f>
        <v>0</v>
      </c>
      <c r="G257" s="33">
        <f aca="true" t="shared" si="36" ref="G257:N257">SUM(G259:G260)</f>
        <v>0</v>
      </c>
      <c r="H257" s="33">
        <f>SUM(H259:H260)</f>
        <v>0</v>
      </c>
      <c r="I257" s="33">
        <f t="shared" si="36"/>
        <v>0</v>
      </c>
      <c r="J257" s="33">
        <f t="shared" si="36"/>
        <v>0</v>
      </c>
      <c r="K257" s="33">
        <f t="shared" si="36"/>
        <v>0</v>
      </c>
      <c r="L257" s="33">
        <f t="shared" si="36"/>
        <v>0</v>
      </c>
      <c r="M257" s="33">
        <f t="shared" si="36"/>
        <v>0</v>
      </c>
      <c r="N257" s="33">
        <f t="shared" si="36"/>
        <v>0</v>
      </c>
    </row>
    <row r="258" spans="1:14" ht="15" customHeight="1" hidden="1">
      <c r="A258" s="7" t="s">
        <v>20</v>
      </c>
      <c r="B258" s="7" t="s">
        <v>20</v>
      </c>
      <c r="C258" s="7" t="s">
        <v>20</v>
      </c>
      <c r="D258" s="7" t="s">
        <v>20</v>
      </c>
      <c r="E258" s="9" t="s">
        <v>24</v>
      </c>
      <c r="F258" s="14"/>
      <c r="G258" s="14" t="s">
        <v>20</v>
      </c>
      <c r="H258" s="14" t="s">
        <v>20</v>
      </c>
      <c r="I258" s="14" t="s">
        <v>20</v>
      </c>
      <c r="J258" s="14" t="s">
        <v>20</v>
      </c>
      <c r="K258" s="14" t="s">
        <v>20</v>
      </c>
      <c r="L258" s="14" t="s">
        <v>20</v>
      </c>
      <c r="M258" s="14" t="s">
        <v>20</v>
      </c>
      <c r="N258" s="14" t="s">
        <v>20</v>
      </c>
    </row>
    <row r="259" spans="1:14" ht="15" customHeight="1" hidden="1">
      <c r="A259" s="7">
        <v>2941</v>
      </c>
      <c r="B259" s="7">
        <v>9</v>
      </c>
      <c r="C259" s="7">
        <v>4</v>
      </c>
      <c r="D259" s="7">
        <v>1</v>
      </c>
      <c r="E259" s="9" t="s">
        <v>240</v>
      </c>
      <c r="F259" s="14">
        <f>SUM(G259:H259)</f>
        <v>0</v>
      </c>
      <c r="G259" s="14" t="s">
        <v>20</v>
      </c>
      <c r="H259" s="14"/>
      <c r="I259" s="14">
        <f>SUM(J259:K259)</f>
        <v>0</v>
      </c>
      <c r="J259" s="14" t="s">
        <v>20</v>
      </c>
      <c r="K259" s="14" t="s">
        <v>20</v>
      </c>
      <c r="L259" s="14">
        <f>SUM(M259:N259)</f>
        <v>0</v>
      </c>
      <c r="M259" s="14" t="s">
        <v>20</v>
      </c>
      <c r="N259" s="14" t="s">
        <v>20</v>
      </c>
    </row>
    <row r="260" spans="1:14" ht="15" customHeight="1" hidden="1">
      <c r="A260" s="7">
        <v>2942</v>
      </c>
      <c r="B260" s="7">
        <v>9</v>
      </c>
      <c r="C260" s="7">
        <v>4</v>
      </c>
      <c r="D260" s="7">
        <v>2</v>
      </c>
      <c r="E260" s="9" t="s">
        <v>241</v>
      </c>
      <c r="F260" s="14">
        <f>SUM(G260:H260)</f>
        <v>0</v>
      </c>
      <c r="G260" s="14" t="s">
        <v>20</v>
      </c>
      <c r="H260" s="14"/>
      <c r="I260" s="14">
        <f>SUM(J260:K260)</f>
        <v>0</v>
      </c>
      <c r="J260" s="14" t="s">
        <v>20</v>
      </c>
      <c r="K260" s="14" t="s">
        <v>20</v>
      </c>
      <c r="L260" s="14">
        <f>SUM(M260:N260)</f>
        <v>0</v>
      </c>
      <c r="M260" s="14" t="s">
        <v>20</v>
      </c>
      <c r="N260" s="14" t="s">
        <v>20</v>
      </c>
    </row>
    <row r="261" spans="1:14" ht="15" customHeight="1">
      <c r="A261" s="7">
        <v>2950</v>
      </c>
      <c r="B261" s="20">
        <v>9</v>
      </c>
      <c r="C261" s="20">
        <v>5</v>
      </c>
      <c r="D261" s="20">
        <v>0</v>
      </c>
      <c r="E261" s="8" t="s">
        <v>242</v>
      </c>
      <c r="F261" s="33">
        <f>SUM(F263:F264)</f>
        <v>20037.2</v>
      </c>
      <c r="G261" s="33">
        <f>SUM(G263:G264)</f>
        <v>20037.2</v>
      </c>
      <c r="H261" s="33">
        <f>SUM(H263:H264)</f>
        <v>0</v>
      </c>
      <c r="I261" s="33">
        <f>SUM(I263:I264)</f>
        <v>20157.2</v>
      </c>
      <c r="J261" s="33">
        <f>SUM(J263)</f>
        <v>20157.2</v>
      </c>
      <c r="K261" s="33">
        <f>SUM(K263)</f>
        <v>0</v>
      </c>
      <c r="L261" s="33">
        <f>SUM(L263)</f>
        <v>19412.727</v>
      </c>
      <c r="M261" s="33">
        <f>SUM(M263)</f>
        <v>19412.727</v>
      </c>
      <c r="N261" s="33">
        <f>SUM(N263)</f>
        <v>0</v>
      </c>
    </row>
    <row r="262" spans="1:14" ht="15" customHeight="1">
      <c r="A262" s="7" t="s">
        <v>20</v>
      </c>
      <c r="B262" s="7" t="s">
        <v>20</v>
      </c>
      <c r="C262" s="7" t="s">
        <v>20</v>
      </c>
      <c r="D262" s="7" t="s">
        <v>20</v>
      </c>
      <c r="E262" s="9" t="s">
        <v>24</v>
      </c>
      <c r="F262" s="14"/>
      <c r="G262" s="14" t="s">
        <v>20</v>
      </c>
      <c r="H262" s="14" t="s">
        <v>20</v>
      </c>
      <c r="I262" s="14" t="s">
        <v>20</v>
      </c>
      <c r="J262" s="14" t="s">
        <v>20</v>
      </c>
      <c r="K262" s="14" t="s">
        <v>20</v>
      </c>
      <c r="L262" s="14" t="s">
        <v>20</v>
      </c>
      <c r="M262" s="14" t="s">
        <v>20</v>
      </c>
      <c r="N262" s="14" t="s">
        <v>20</v>
      </c>
    </row>
    <row r="263" spans="1:14" ht="15" customHeight="1">
      <c r="A263" s="7">
        <v>2951</v>
      </c>
      <c r="B263" s="7">
        <v>9</v>
      </c>
      <c r="C263" s="7">
        <v>5</v>
      </c>
      <c r="D263" s="7">
        <v>1</v>
      </c>
      <c r="E263" s="9" t="s">
        <v>243</v>
      </c>
      <c r="F263" s="14">
        <f>SUM(G263:H263)</f>
        <v>20037.2</v>
      </c>
      <c r="G263" s="14">
        <v>20037.2</v>
      </c>
      <c r="H263" s="14" t="s">
        <v>20</v>
      </c>
      <c r="I263" s="14">
        <f>SUM(J263:K263)</f>
        <v>20157.2</v>
      </c>
      <c r="J263" s="14">
        <v>20157.2</v>
      </c>
      <c r="K263" s="14" t="s">
        <v>20</v>
      </c>
      <c r="L263" s="14">
        <f>SUM(M263:N263)</f>
        <v>19412.727</v>
      </c>
      <c r="M263" s="14">
        <v>19412.727</v>
      </c>
      <c r="N263" s="14" t="s">
        <v>20</v>
      </c>
    </row>
    <row r="264" spans="1:14" ht="15" customHeight="1">
      <c r="A264" s="7">
        <v>2952</v>
      </c>
      <c r="B264" s="7">
        <v>9</v>
      </c>
      <c r="C264" s="7">
        <v>5</v>
      </c>
      <c r="D264" s="7">
        <v>2</v>
      </c>
      <c r="E264" s="9" t="s">
        <v>244</v>
      </c>
      <c r="F264" s="14">
        <f>SUM(G264:H264)</f>
        <v>0</v>
      </c>
      <c r="G264" s="14" t="s">
        <v>20</v>
      </c>
      <c r="H264" s="14" t="s">
        <v>20</v>
      </c>
      <c r="I264" s="14">
        <f>SUM(J264:K264)</f>
        <v>0</v>
      </c>
      <c r="J264" s="14" t="s">
        <v>20</v>
      </c>
      <c r="K264" s="14" t="s">
        <v>20</v>
      </c>
      <c r="L264" s="14">
        <f>SUM(M264:N264)</f>
        <v>0</v>
      </c>
      <c r="M264" s="14" t="s">
        <v>20</v>
      </c>
      <c r="N264" s="14" t="s">
        <v>20</v>
      </c>
    </row>
    <row r="265" spans="1:14" ht="15" customHeight="1" hidden="1">
      <c r="A265" s="7">
        <v>2960</v>
      </c>
      <c r="B265" s="20">
        <v>9</v>
      </c>
      <c r="C265" s="20">
        <v>6</v>
      </c>
      <c r="D265" s="20">
        <v>0</v>
      </c>
      <c r="E265" s="8" t="s">
        <v>245</v>
      </c>
      <c r="F265" s="33">
        <f>SUM(F267)</f>
        <v>0</v>
      </c>
      <c r="G265" s="33">
        <f aca="true" t="shared" si="37" ref="G265:N265">SUM(G267)</f>
        <v>0</v>
      </c>
      <c r="H265" s="33">
        <f t="shared" si="37"/>
        <v>0</v>
      </c>
      <c r="I265" s="33">
        <f t="shared" si="37"/>
        <v>0</v>
      </c>
      <c r="J265" s="33">
        <f t="shared" si="37"/>
        <v>0</v>
      </c>
      <c r="K265" s="33">
        <f t="shared" si="37"/>
        <v>0</v>
      </c>
      <c r="L265" s="33">
        <f t="shared" si="37"/>
        <v>0</v>
      </c>
      <c r="M265" s="33">
        <f t="shared" si="37"/>
        <v>0</v>
      </c>
      <c r="N265" s="33">
        <f t="shared" si="37"/>
        <v>0</v>
      </c>
    </row>
    <row r="266" spans="1:14" ht="15" customHeight="1" hidden="1">
      <c r="A266" s="7" t="s">
        <v>20</v>
      </c>
      <c r="B266" s="7" t="s">
        <v>20</v>
      </c>
      <c r="C266" s="7" t="s">
        <v>20</v>
      </c>
      <c r="D266" s="7" t="s">
        <v>20</v>
      </c>
      <c r="E266" s="9" t="s">
        <v>24</v>
      </c>
      <c r="F266" s="14"/>
      <c r="G266" s="14" t="s">
        <v>20</v>
      </c>
      <c r="H266" s="14" t="s">
        <v>20</v>
      </c>
      <c r="I266" s="14" t="s">
        <v>20</v>
      </c>
      <c r="J266" s="14" t="s">
        <v>20</v>
      </c>
      <c r="K266" s="14" t="s">
        <v>20</v>
      </c>
      <c r="L266" s="14" t="s">
        <v>20</v>
      </c>
      <c r="M266" s="14" t="s">
        <v>20</v>
      </c>
      <c r="N266" s="14" t="s">
        <v>20</v>
      </c>
    </row>
    <row r="267" spans="1:14" ht="15" customHeight="1" hidden="1">
      <c r="A267" s="7">
        <v>2961</v>
      </c>
      <c r="B267" s="7">
        <v>9</v>
      </c>
      <c r="C267" s="7">
        <v>6</v>
      </c>
      <c r="D267" s="7">
        <v>1</v>
      </c>
      <c r="E267" s="9" t="s">
        <v>245</v>
      </c>
      <c r="F267" s="14">
        <f>SUM(G267:H267)</f>
        <v>0</v>
      </c>
      <c r="G267" s="14" t="s">
        <v>20</v>
      </c>
      <c r="H267" s="14" t="s">
        <v>20</v>
      </c>
      <c r="I267" s="14">
        <f>SUM(J267:K267)</f>
        <v>0</v>
      </c>
      <c r="J267" s="14" t="s">
        <v>20</v>
      </c>
      <c r="K267" s="14" t="s">
        <v>20</v>
      </c>
      <c r="L267" s="14">
        <f>SUM(M267:N267)</f>
        <v>0</v>
      </c>
      <c r="M267" s="14" t="s">
        <v>20</v>
      </c>
      <c r="N267" s="14" t="s">
        <v>20</v>
      </c>
    </row>
    <row r="268" spans="1:14" ht="15" customHeight="1">
      <c r="A268" s="7">
        <v>2970</v>
      </c>
      <c r="B268" s="20">
        <v>9</v>
      </c>
      <c r="C268" s="20">
        <v>7</v>
      </c>
      <c r="D268" s="20">
        <v>0</v>
      </c>
      <c r="E268" s="8" t="s">
        <v>246</v>
      </c>
      <c r="F268" s="33">
        <f>SUM(F270)</f>
        <v>0</v>
      </c>
      <c r="G268" s="33">
        <f aca="true" t="shared" si="38" ref="G268:N268">SUM(G270)</f>
        <v>0</v>
      </c>
      <c r="H268" s="33">
        <f t="shared" si="38"/>
        <v>0</v>
      </c>
      <c r="I268" s="33">
        <f t="shared" si="38"/>
        <v>2500</v>
      </c>
      <c r="J268" s="33">
        <f t="shared" si="38"/>
        <v>0</v>
      </c>
      <c r="K268" s="33">
        <f t="shared" si="38"/>
        <v>2500</v>
      </c>
      <c r="L268" s="33">
        <f t="shared" si="38"/>
        <v>0</v>
      </c>
      <c r="M268" s="33">
        <f t="shared" si="38"/>
        <v>0</v>
      </c>
      <c r="N268" s="33">
        <f t="shared" si="38"/>
        <v>0</v>
      </c>
    </row>
    <row r="269" spans="1:14" ht="15" customHeight="1">
      <c r="A269" s="7" t="s">
        <v>20</v>
      </c>
      <c r="B269" s="7" t="s">
        <v>20</v>
      </c>
      <c r="C269" s="7" t="s">
        <v>20</v>
      </c>
      <c r="D269" s="7" t="s">
        <v>20</v>
      </c>
      <c r="E269" s="9" t="s">
        <v>24</v>
      </c>
      <c r="F269" s="14"/>
      <c r="G269" s="14" t="s">
        <v>20</v>
      </c>
      <c r="H269" s="14" t="s">
        <v>20</v>
      </c>
      <c r="I269" s="14" t="s">
        <v>20</v>
      </c>
      <c r="J269" s="14" t="s">
        <v>20</v>
      </c>
      <c r="K269" s="14" t="s">
        <v>20</v>
      </c>
      <c r="L269" s="14" t="s">
        <v>20</v>
      </c>
      <c r="M269" s="14" t="s">
        <v>20</v>
      </c>
      <c r="N269" s="14" t="s">
        <v>20</v>
      </c>
    </row>
    <row r="270" spans="1:14" ht="15" customHeight="1">
      <c r="A270" s="7">
        <v>2971</v>
      </c>
      <c r="B270" s="7">
        <v>9</v>
      </c>
      <c r="C270" s="7">
        <v>7</v>
      </c>
      <c r="D270" s="7">
        <v>1</v>
      </c>
      <c r="E270" s="9" t="s">
        <v>246</v>
      </c>
      <c r="F270" s="14">
        <f>SUM(G270:H270)</f>
        <v>0</v>
      </c>
      <c r="G270" s="14" t="s">
        <v>20</v>
      </c>
      <c r="H270" s="14" t="s">
        <v>20</v>
      </c>
      <c r="I270" s="14">
        <f>SUM(J270:K270)</f>
        <v>2500</v>
      </c>
      <c r="J270" s="14" t="s">
        <v>20</v>
      </c>
      <c r="K270" s="14">
        <v>2500</v>
      </c>
      <c r="L270" s="14">
        <f>SUM(M270:N270)</f>
        <v>0</v>
      </c>
      <c r="M270" s="14"/>
      <c r="N270" s="14" t="s">
        <v>20</v>
      </c>
    </row>
    <row r="271" spans="1:14" ht="15" customHeight="1" hidden="1">
      <c r="A271" s="7">
        <v>2980</v>
      </c>
      <c r="B271" s="20">
        <v>9</v>
      </c>
      <c r="C271" s="20">
        <v>8</v>
      </c>
      <c r="D271" s="20">
        <v>0</v>
      </c>
      <c r="E271" s="8" t="s">
        <v>247</v>
      </c>
      <c r="F271" s="33">
        <f>SUM(F273)</f>
        <v>0</v>
      </c>
      <c r="G271" s="33">
        <f aca="true" t="shared" si="39" ref="G271:N271">SUM(G273)</f>
        <v>0</v>
      </c>
      <c r="H271" s="33">
        <f t="shared" si="39"/>
        <v>0</v>
      </c>
      <c r="I271" s="33">
        <f t="shared" si="39"/>
        <v>0</v>
      </c>
      <c r="J271" s="33">
        <f t="shared" si="39"/>
        <v>0</v>
      </c>
      <c r="K271" s="33">
        <f t="shared" si="39"/>
        <v>0</v>
      </c>
      <c r="L271" s="33">
        <f t="shared" si="39"/>
        <v>0</v>
      </c>
      <c r="M271" s="33">
        <f t="shared" si="39"/>
        <v>0</v>
      </c>
      <c r="N271" s="33">
        <f t="shared" si="39"/>
        <v>0</v>
      </c>
    </row>
    <row r="272" spans="1:14" ht="15" customHeight="1" hidden="1">
      <c r="A272" s="7" t="s">
        <v>20</v>
      </c>
      <c r="B272" s="7" t="s">
        <v>20</v>
      </c>
      <c r="C272" s="7" t="s">
        <v>20</v>
      </c>
      <c r="D272" s="7" t="s">
        <v>20</v>
      </c>
      <c r="E272" s="9" t="s">
        <v>24</v>
      </c>
      <c r="F272" s="14"/>
      <c r="G272" s="14" t="s">
        <v>20</v>
      </c>
      <c r="H272" s="14" t="s">
        <v>20</v>
      </c>
      <c r="I272" s="14" t="s">
        <v>20</v>
      </c>
      <c r="J272" s="14" t="s">
        <v>20</v>
      </c>
      <c r="K272" s="14" t="s">
        <v>20</v>
      </c>
      <c r="L272" s="14" t="s">
        <v>20</v>
      </c>
      <c r="M272" s="14" t="s">
        <v>20</v>
      </c>
      <c r="N272" s="14" t="s">
        <v>20</v>
      </c>
    </row>
    <row r="273" spans="1:14" ht="15" customHeight="1" hidden="1">
      <c r="A273" s="7">
        <v>2981</v>
      </c>
      <c r="B273" s="7">
        <v>9</v>
      </c>
      <c r="C273" s="7">
        <v>8</v>
      </c>
      <c r="D273" s="7">
        <v>1</v>
      </c>
      <c r="E273" s="9" t="s">
        <v>247</v>
      </c>
      <c r="F273" s="14">
        <f>SUM(G273:H273)</f>
        <v>0</v>
      </c>
      <c r="G273" s="14" t="s">
        <v>20</v>
      </c>
      <c r="H273" s="14" t="s">
        <v>20</v>
      </c>
      <c r="I273" s="14">
        <f>SUM(J273:K273)</f>
        <v>0</v>
      </c>
      <c r="J273" s="14" t="s">
        <v>20</v>
      </c>
      <c r="K273" s="14" t="s">
        <v>20</v>
      </c>
      <c r="L273" s="14">
        <f>SUM(M273:N273)</f>
        <v>0</v>
      </c>
      <c r="M273" s="14" t="s">
        <v>20</v>
      </c>
      <c r="N273" s="14" t="s">
        <v>20</v>
      </c>
    </row>
    <row r="274" spans="1:14" ht="40.5">
      <c r="A274" s="7">
        <v>3000</v>
      </c>
      <c r="B274" s="20">
        <v>10</v>
      </c>
      <c r="C274" s="20">
        <v>0</v>
      </c>
      <c r="D274" s="20">
        <v>0</v>
      </c>
      <c r="E274" s="8" t="s">
        <v>511</v>
      </c>
      <c r="F274" s="33">
        <f>SUM(F276,F280,F283,F286,F289,F292,F295,F298,F302)</f>
        <v>3870</v>
      </c>
      <c r="G274" s="33">
        <f aca="true" t="shared" si="40" ref="G274:N274">SUM(G276,G280,G283,G286,G289,G292,G295,G298,G302)</f>
        <v>3870</v>
      </c>
      <c r="H274" s="33">
        <f t="shared" si="40"/>
        <v>0</v>
      </c>
      <c r="I274" s="33">
        <f t="shared" si="40"/>
        <v>3870</v>
      </c>
      <c r="J274" s="33">
        <f t="shared" si="40"/>
        <v>3870</v>
      </c>
      <c r="K274" s="33">
        <f t="shared" si="40"/>
        <v>0</v>
      </c>
      <c r="L274" s="33">
        <f t="shared" si="40"/>
        <v>1560</v>
      </c>
      <c r="M274" s="33">
        <f t="shared" si="40"/>
        <v>1560</v>
      </c>
      <c r="N274" s="33">
        <f t="shared" si="40"/>
        <v>0</v>
      </c>
    </row>
    <row r="275" spans="1:14" ht="15">
      <c r="A275" s="7" t="s">
        <v>20</v>
      </c>
      <c r="B275" s="7" t="s">
        <v>20</v>
      </c>
      <c r="C275" s="7" t="s">
        <v>20</v>
      </c>
      <c r="D275" s="7" t="s">
        <v>20</v>
      </c>
      <c r="E275" s="9" t="s">
        <v>27</v>
      </c>
      <c r="F275" s="14">
        <f>SUM(G275:H275)</f>
        <v>0</v>
      </c>
      <c r="G275" s="14" t="s">
        <v>20</v>
      </c>
      <c r="H275" s="14" t="s">
        <v>20</v>
      </c>
      <c r="I275" s="14" t="s">
        <v>20</v>
      </c>
      <c r="J275" s="14" t="s">
        <v>20</v>
      </c>
      <c r="K275" s="14" t="s">
        <v>20</v>
      </c>
      <c r="L275" s="14" t="s">
        <v>20</v>
      </c>
      <c r="M275" s="14" t="s">
        <v>20</v>
      </c>
      <c r="N275" s="14" t="s">
        <v>20</v>
      </c>
    </row>
    <row r="276" spans="1:14" ht="15" hidden="1">
      <c r="A276" s="7">
        <v>3010</v>
      </c>
      <c r="B276" s="20">
        <v>10</v>
      </c>
      <c r="C276" s="20">
        <v>1</v>
      </c>
      <c r="D276" s="20">
        <v>0</v>
      </c>
      <c r="E276" s="8" t="s">
        <v>248</v>
      </c>
      <c r="F276" s="33">
        <f>SUM(F278:F279)</f>
        <v>0</v>
      </c>
      <c r="G276" s="33">
        <f>SUM(G278:G279)</f>
        <v>0</v>
      </c>
      <c r="H276" s="33">
        <f aca="true" t="shared" si="41" ref="H276:N276">SUM(H278:H279)</f>
        <v>0</v>
      </c>
      <c r="I276" s="33">
        <f t="shared" si="41"/>
        <v>0</v>
      </c>
      <c r="J276" s="33">
        <f t="shared" si="41"/>
        <v>0</v>
      </c>
      <c r="K276" s="33">
        <f t="shared" si="41"/>
        <v>0</v>
      </c>
      <c r="L276" s="33">
        <f t="shared" si="41"/>
        <v>0</v>
      </c>
      <c r="M276" s="33">
        <f t="shared" si="41"/>
        <v>0</v>
      </c>
      <c r="N276" s="33">
        <f t="shared" si="41"/>
        <v>0</v>
      </c>
    </row>
    <row r="277" spans="1:14" ht="15" hidden="1">
      <c r="A277" s="7" t="s">
        <v>20</v>
      </c>
      <c r="B277" s="7" t="s">
        <v>20</v>
      </c>
      <c r="C277" s="7" t="s">
        <v>20</v>
      </c>
      <c r="D277" s="7" t="s">
        <v>20</v>
      </c>
      <c r="E277" s="9" t="s">
        <v>24</v>
      </c>
      <c r="F277" s="14"/>
      <c r="G277" s="14" t="s">
        <v>20</v>
      </c>
      <c r="H277" s="14" t="s">
        <v>20</v>
      </c>
      <c r="I277" s="14" t="s">
        <v>20</v>
      </c>
      <c r="J277" s="14" t="s">
        <v>20</v>
      </c>
      <c r="K277" s="14" t="s">
        <v>20</v>
      </c>
      <c r="L277" s="14" t="s">
        <v>20</v>
      </c>
      <c r="M277" s="14" t="s">
        <v>20</v>
      </c>
      <c r="N277" s="14" t="s">
        <v>20</v>
      </c>
    </row>
    <row r="278" spans="1:14" ht="15" hidden="1">
      <c r="A278" s="7">
        <v>3011</v>
      </c>
      <c r="B278" s="7">
        <v>10</v>
      </c>
      <c r="C278" s="7">
        <v>1</v>
      </c>
      <c r="D278" s="7">
        <v>1</v>
      </c>
      <c r="E278" s="9" t="s">
        <v>249</v>
      </c>
      <c r="F278" s="14">
        <f>SUM(G278:H278)</f>
        <v>0</v>
      </c>
      <c r="G278" s="14" t="s">
        <v>20</v>
      </c>
      <c r="H278" s="14" t="s">
        <v>20</v>
      </c>
      <c r="I278" s="14">
        <f>SUM(J278:K278)</f>
        <v>0</v>
      </c>
      <c r="J278" s="14" t="s">
        <v>20</v>
      </c>
      <c r="K278" s="14" t="s">
        <v>20</v>
      </c>
      <c r="L278" s="14">
        <f>SUM(M278:N278)</f>
        <v>0</v>
      </c>
      <c r="M278" s="14" t="s">
        <v>20</v>
      </c>
      <c r="N278" s="14" t="s">
        <v>20</v>
      </c>
    </row>
    <row r="279" spans="1:14" ht="15" hidden="1">
      <c r="A279" s="7">
        <v>3012</v>
      </c>
      <c r="B279" s="7">
        <v>10</v>
      </c>
      <c r="C279" s="7">
        <v>1</v>
      </c>
      <c r="D279" s="7">
        <v>2</v>
      </c>
      <c r="E279" s="9" t="s">
        <v>250</v>
      </c>
      <c r="F279" s="14">
        <f>SUM(G279:H279)</f>
        <v>0</v>
      </c>
      <c r="G279" s="14" t="s">
        <v>20</v>
      </c>
      <c r="H279" s="14" t="s">
        <v>20</v>
      </c>
      <c r="I279" s="14">
        <f>SUM(J279:K279)</f>
        <v>0</v>
      </c>
      <c r="J279" s="14" t="s">
        <v>20</v>
      </c>
      <c r="K279" s="14" t="s">
        <v>20</v>
      </c>
      <c r="L279" s="14">
        <f>SUM(M279:N279)</f>
        <v>0</v>
      </c>
      <c r="M279" s="14" t="s">
        <v>20</v>
      </c>
      <c r="N279" s="14" t="s">
        <v>20</v>
      </c>
    </row>
    <row r="280" spans="1:14" ht="15" hidden="1">
      <c r="A280" s="7">
        <v>3020</v>
      </c>
      <c r="B280" s="20">
        <v>10</v>
      </c>
      <c r="C280" s="20">
        <v>2</v>
      </c>
      <c r="D280" s="20">
        <v>0</v>
      </c>
      <c r="E280" s="8" t="s">
        <v>251</v>
      </c>
      <c r="F280" s="33">
        <f>SUM(F282)</f>
        <v>0</v>
      </c>
      <c r="G280" s="33">
        <f aca="true" t="shared" si="42" ref="G280:N280">SUM(G282)</f>
        <v>0</v>
      </c>
      <c r="H280" s="33">
        <f t="shared" si="42"/>
        <v>0</v>
      </c>
      <c r="I280" s="33">
        <f t="shared" si="42"/>
        <v>0</v>
      </c>
      <c r="J280" s="33">
        <f t="shared" si="42"/>
        <v>0</v>
      </c>
      <c r="K280" s="33">
        <f t="shared" si="42"/>
        <v>0</v>
      </c>
      <c r="L280" s="33">
        <f t="shared" si="42"/>
        <v>0</v>
      </c>
      <c r="M280" s="33">
        <f t="shared" si="42"/>
        <v>0</v>
      </c>
      <c r="N280" s="33">
        <f t="shared" si="42"/>
        <v>0</v>
      </c>
    </row>
    <row r="281" spans="1:14" ht="15" hidden="1">
      <c r="A281" s="7" t="s">
        <v>20</v>
      </c>
      <c r="B281" s="7" t="s">
        <v>20</v>
      </c>
      <c r="C281" s="7" t="s">
        <v>20</v>
      </c>
      <c r="D281" s="7" t="s">
        <v>20</v>
      </c>
      <c r="E281" s="9" t="s">
        <v>24</v>
      </c>
      <c r="F281" s="14"/>
      <c r="G281" s="14" t="s">
        <v>20</v>
      </c>
      <c r="H281" s="14" t="s">
        <v>20</v>
      </c>
      <c r="I281" s="14" t="s">
        <v>20</v>
      </c>
      <c r="J281" s="14" t="s">
        <v>20</v>
      </c>
      <c r="K281" s="14" t="s">
        <v>20</v>
      </c>
      <c r="L281" s="14" t="s">
        <v>20</v>
      </c>
      <c r="M281" s="14" t="s">
        <v>20</v>
      </c>
      <c r="N281" s="14" t="s">
        <v>20</v>
      </c>
    </row>
    <row r="282" spans="1:14" ht="15" hidden="1">
      <c r="A282" s="7">
        <v>3021</v>
      </c>
      <c r="B282" s="7">
        <v>10</v>
      </c>
      <c r="C282" s="7">
        <v>2</v>
      </c>
      <c r="D282" s="7">
        <v>1</v>
      </c>
      <c r="E282" s="9" t="s">
        <v>251</v>
      </c>
      <c r="F282" s="14">
        <f>SUM(G282:H282)</f>
        <v>0</v>
      </c>
      <c r="G282" s="14" t="s">
        <v>20</v>
      </c>
      <c r="H282" s="14" t="s">
        <v>20</v>
      </c>
      <c r="I282" s="14">
        <f>SUM(J282:K282)</f>
        <v>0</v>
      </c>
      <c r="J282" s="14" t="s">
        <v>20</v>
      </c>
      <c r="K282" s="14" t="s">
        <v>20</v>
      </c>
      <c r="L282" s="14">
        <f>SUM(M282:N282)</f>
        <v>0</v>
      </c>
      <c r="M282" s="14" t="s">
        <v>20</v>
      </c>
      <c r="N282" s="14" t="s">
        <v>20</v>
      </c>
    </row>
    <row r="283" spans="1:14" ht="15">
      <c r="A283" s="7">
        <v>3030</v>
      </c>
      <c r="B283" s="20">
        <v>10</v>
      </c>
      <c r="C283" s="20">
        <v>3</v>
      </c>
      <c r="D283" s="20">
        <v>0</v>
      </c>
      <c r="E283" s="8" t="s">
        <v>252</v>
      </c>
      <c r="F283" s="33">
        <f>SUM(F285)</f>
        <v>720</v>
      </c>
      <c r="G283" s="33">
        <f>SUM(G285)</f>
        <v>720</v>
      </c>
      <c r="H283" s="33">
        <f>SUM(H285)</f>
        <v>0</v>
      </c>
      <c r="I283" s="33">
        <f aca="true" t="shared" si="43" ref="I283:N283">SUM(I285)</f>
        <v>720</v>
      </c>
      <c r="J283" s="33">
        <f t="shared" si="43"/>
        <v>720</v>
      </c>
      <c r="K283" s="33">
        <f t="shared" si="43"/>
        <v>0</v>
      </c>
      <c r="L283" s="33">
        <f t="shared" si="43"/>
        <v>30</v>
      </c>
      <c r="M283" s="33">
        <f t="shared" si="43"/>
        <v>30</v>
      </c>
      <c r="N283" s="33">
        <f t="shared" si="43"/>
        <v>0</v>
      </c>
    </row>
    <row r="284" spans="1:14" ht="15">
      <c r="A284" s="7" t="s">
        <v>20</v>
      </c>
      <c r="B284" s="7" t="s">
        <v>20</v>
      </c>
      <c r="C284" s="7" t="s">
        <v>20</v>
      </c>
      <c r="D284" s="7" t="s">
        <v>20</v>
      </c>
      <c r="E284" s="9" t="s">
        <v>24</v>
      </c>
      <c r="F284" s="14"/>
      <c r="G284" s="14" t="s">
        <v>20</v>
      </c>
      <c r="H284" s="14" t="s">
        <v>20</v>
      </c>
      <c r="I284" s="14" t="s">
        <v>20</v>
      </c>
      <c r="J284" s="14" t="s">
        <v>20</v>
      </c>
      <c r="K284" s="14" t="s">
        <v>20</v>
      </c>
      <c r="L284" s="14" t="s">
        <v>20</v>
      </c>
      <c r="M284" s="14" t="s">
        <v>20</v>
      </c>
      <c r="N284" s="14" t="s">
        <v>20</v>
      </c>
    </row>
    <row r="285" spans="1:14" ht="15">
      <c r="A285" s="7">
        <v>3031</v>
      </c>
      <c r="B285" s="7">
        <v>10</v>
      </c>
      <c r="C285" s="7">
        <v>3</v>
      </c>
      <c r="D285" s="7">
        <v>1</v>
      </c>
      <c r="E285" s="9" t="s">
        <v>252</v>
      </c>
      <c r="F285" s="14">
        <f>SUM(G285:H285)</f>
        <v>720</v>
      </c>
      <c r="G285" s="14">
        <v>720</v>
      </c>
      <c r="H285" s="14" t="s">
        <v>20</v>
      </c>
      <c r="I285" s="14">
        <f>SUM(J285:K285)</f>
        <v>720</v>
      </c>
      <c r="J285" s="14">
        <v>720</v>
      </c>
      <c r="K285" s="14" t="s">
        <v>20</v>
      </c>
      <c r="L285" s="14">
        <f>SUM(M285:N285)</f>
        <v>30</v>
      </c>
      <c r="M285" s="14">
        <v>30</v>
      </c>
      <c r="N285" s="14" t="s">
        <v>20</v>
      </c>
    </row>
    <row r="286" spans="1:14" ht="15">
      <c r="A286" s="7">
        <v>3040</v>
      </c>
      <c r="B286" s="20">
        <v>10</v>
      </c>
      <c r="C286" s="20">
        <v>4</v>
      </c>
      <c r="D286" s="20">
        <v>0</v>
      </c>
      <c r="E286" s="8" t="s">
        <v>253</v>
      </c>
      <c r="F286" s="33">
        <f>SUM(F288)</f>
        <v>2310</v>
      </c>
      <c r="G286" s="33">
        <f aca="true" t="shared" si="44" ref="G286:N286">SUM(G288)</f>
        <v>2310</v>
      </c>
      <c r="H286" s="33">
        <f t="shared" si="44"/>
        <v>0</v>
      </c>
      <c r="I286" s="33">
        <f t="shared" si="44"/>
        <v>2310</v>
      </c>
      <c r="J286" s="33">
        <f t="shared" si="44"/>
        <v>2310</v>
      </c>
      <c r="K286" s="33">
        <f t="shared" si="44"/>
        <v>0</v>
      </c>
      <c r="L286" s="33">
        <f t="shared" si="44"/>
        <v>1050</v>
      </c>
      <c r="M286" s="33">
        <f t="shared" si="44"/>
        <v>1050</v>
      </c>
      <c r="N286" s="33">
        <f t="shared" si="44"/>
        <v>0</v>
      </c>
    </row>
    <row r="287" spans="1:14" ht="15">
      <c r="A287" s="7" t="s">
        <v>20</v>
      </c>
      <c r="B287" s="7" t="s">
        <v>20</v>
      </c>
      <c r="C287" s="7" t="s">
        <v>20</v>
      </c>
      <c r="D287" s="7" t="s">
        <v>20</v>
      </c>
      <c r="E287" s="9" t="s">
        <v>24</v>
      </c>
      <c r="F287" s="14"/>
      <c r="G287" s="14" t="s">
        <v>20</v>
      </c>
      <c r="H287" s="14" t="s">
        <v>20</v>
      </c>
      <c r="I287" s="14" t="s">
        <v>20</v>
      </c>
      <c r="J287" s="14" t="s">
        <v>20</v>
      </c>
      <c r="K287" s="14" t="s">
        <v>20</v>
      </c>
      <c r="L287" s="14" t="s">
        <v>20</v>
      </c>
      <c r="M287" s="14" t="s">
        <v>20</v>
      </c>
      <c r="N287" s="14" t="s">
        <v>20</v>
      </c>
    </row>
    <row r="288" spans="1:14" ht="15">
      <c r="A288" s="7">
        <v>3041</v>
      </c>
      <c r="B288" s="7">
        <v>10</v>
      </c>
      <c r="C288" s="7">
        <v>4</v>
      </c>
      <c r="D288" s="7">
        <v>1</v>
      </c>
      <c r="E288" s="9" t="s">
        <v>253</v>
      </c>
      <c r="F288" s="14">
        <f>SUM(G288:H288)</f>
        <v>2310</v>
      </c>
      <c r="G288" s="14">
        <v>2310</v>
      </c>
      <c r="H288" s="14" t="s">
        <v>20</v>
      </c>
      <c r="I288" s="14">
        <f>SUM(J288:K288)</f>
        <v>2310</v>
      </c>
      <c r="J288" s="14">
        <v>2310</v>
      </c>
      <c r="K288" s="14" t="s">
        <v>20</v>
      </c>
      <c r="L288" s="14">
        <f>SUM(M288:N288)</f>
        <v>1050</v>
      </c>
      <c r="M288" s="14">
        <v>1050</v>
      </c>
      <c r="N288" s="14" t="s">
        <v>20</v>
      </c>
    </row>
    <row r="289" spans="1:14" ht="15" hidden="1">
      <c r="A289" s="7">
        <v>3050</v>
      </c>
      <c r="B289" s="20">
        <v>10</v>
      </c>
      <c r="C289" s="20">
        <v>5</v>
      </c>
      <c r="D289" s="20">
        <v>0</v>
      </c>
      <c r="E289" s="8" t="s">
        <v>254</v>
      </c>
      <c r="F289" s="33">
        <f>SUM(F291)</f>
        <v>0</v>
      </c>
      <c r="G289" s="33">
        <f aca="true" t="shared" si="45" ref="G289:N289">SUM(G291)</f>
        <v>0</v>
      </c>
      <c r="H289" s="33">
        <f t="shared" si="45"/>
        <v>0</v>
      </c>
      <c r="I289" s="33">
        <f t="shared" si="45"/>
        <v>0</v>
      </c>
      <c r="J289" s="33">
        <f t="shared" si="45"/>
        <v>0</v>
      </c>
      <c r="K289" s="33">
        <f t="shared" si="45"/>
        <v>0</v>
      </c>
      <c r="L289" s="33">
        <f t="shared" si="45"/>
        <v>0</v>
      </c>
      <c r="M289" s="33">
        <f t="shared" si="45"/>
        <v>0</v>
      </c>
      <c r="N289" s="33">
        <f t="shared" si="45"/>
        <v>0</v>
      </c>
    </row>
    <row r="290" spans="1:14" ht="15" hidden="1">
      <c r="A290" s="7" t="s">
        <v>20</v>
      </c>
      <c r="B290" s="7" t="s">
        <v>20</v>
      </c>
      <c r="C290" s="7" t="s">
        <v>20</v>
      </c>
      <c r="D290" s="7" t="s">
        <v>20</v>
      </c>
      <c r="E290" s="9" t="s">
        <v>24</v>
      </c>
      <c r="F290" s="14"/>
      <c r="G290" s="14" t="s">
        <v>20</v>
      </c>
      <c r="H290" s="14" t="s">
        <v>20</v>
      </c>
      <c r="I290" s="14" t="s">
        <v>20</v>
      </c>
      <c r="J290" s="14" t="s">
        <v>20</v>
      </c>
      <c r="K290" s="14" t="s">
        <v>20</v>
      </c>
      <c r="L290" s="14" t="s">
        <v>20</v>
      </c>
      <c r="M290" s="14" t="s">
        <v>20</v>
      </c>
      <c r="N290" s="14" t="s">
        <v>20</v>
      </c>
    </row>
    <row r="291" spans="1:14" ht="15" hidden="1">
      <c r="A291" s="7">
        <v>3051</v>
      </c>
      <c r="B291" s="7">
        <v>10</v>
      </c>
      <c r="C291" s="7">
        <v>5</v>
      </c>
      <c r="D291" s="7">
        <v>1</v>
      </c>
      <c r="E291" s="9" t="s">
        <v>254</v>
      </c>
      <c r="F291" s="14">
        <f>SUM(G291:H291)</f>
        <v>0</v>
      </c>
      <c r="G291" s="14" t="s">
        <v>20</v>
      </c>
      <c r="H291" s="14" t="s">
        <v>20</v>
      </c>
      <c r="I291" s="14">
        <f>SUM(J291:K291)</f>
        <v>0</v>
      </c>
      <c r="J291" s="14" t="s">
        <v>20</v>
      </c>
      <c r="K291" s="14" t="s">
        <v>20</v>
      </c>
      <c r="L291" s="14" t="s">
        <v>20</v>
      </c>
      <c r="M291" s="14" t="s">
        <v>20</v>
      </c>
      <c r="N291" s="14" t="s">
        <v>20</v>
      </c>
    </row>
    <row r="292" spans="1:14" ht="15" hidden="1">
      <c r="A292" s="7">
        <v>3060</v>
      </c>
      <c r="B292" s="20">
        <v>10</v>
      </c>
      <c r="C292" s="20">
        <v>6</v>
      </c>
      <c r="D292" s="20">
        <v>0</v>
      </c>
      <c r="E292" s="8" t="s">
        <v>255</v>
      </c>
      <c r="F292" s="33">
        <f aca="true" t="shared" si="46" ref="F292:N292">SUM(F294)</f>
        <v>0</v>
      </c>
      <c r="G292" s="33">
        <f t="shared" si="46"/>
        <v>0</v>
      </c>
      <c r="H292" s="33">
        <f t="shared" si="46"/>
        <v>0</v>
      </c>
      <c r="I292" s="33">
        <f t="shared" si="46"/>
        <v>0</v>
      </c>
      <c r="J292" s="33">
        <f t="shared" si="46"/>
        <v>0</v>
      </c>
      <c r="K292" s="33">
        <f t="shared" si="46"/>
        <v>0</v>
      </c>
      <c r="L292" s="33">
        <f t="shared" si="46"/>
        <v>0</v>
      </c>
      <c r="M292" s="33">
        <f t="shared" si="46"/>
        <v>0</v>
      </c>
      <c r="N292" s="33">
        <f t="shared" si="46"/>
        <v>0</v>
      </c>
    </row>
    <row r="293" spans="1:14" ht="15" hidden="1">
      <c r="A293" s="7" t="s">
        <v>20</v>
      </c>
      <c r="B293" s="7" t="s">
        <v>20</v>
      </c>
      <c r="C293" s="7" t="s">
        <v>20</v>
      </c>
      <c r="D293" s="7" t="s">
        <v>20</v>
      </c>
      <c r="E293" s="9" t="s">
        <v>24</v>
      </c>
      <c r="F293" s="14"/>
      <c r="G293" s="14" t="s">
        <v>20</v>
      </c>
      <c r="H293" s="14" t="s">
        <v>20</v>
      </c>
      <c r="I293" s="14" t="s">
        <v>20</v>
      </c>
      <c r="J293" s="14" t="s">
        <v>20</v>
      </c>
      <c r="K293" s="14" t="s">
        <v>20</v>
      </c>
      <c r="L293" s="14" t="s">
        <v>20</v>
      </c>
      <c r="M293" s="14" t="s">
        <v>20</v>
      </c>
      <c r="N293" s="14" t="s">
        <v>20</v>
      </c>
    </row>
    <row r="294" spans="1:14" ht="15" hidden="1">
      <c r="A294" s="7">
        <v>3061</v>
      </c>
      <c r="B294" s="7">
        <v>10</v>
      </c>
      <c r="C294" s="7">
        <v>6</v>
      </c>
      <c r="D294" s="7">
        <v>1</v>
      </c>
      <c r="E294" s="9" t="s">
        <v>255</v>
      </c>
      <c r="F294" s="14">
        <f>SUM(G294:H294)</f>
        <v>0</v>
      </c>
      <c r="G294" s="14" t="s">
        <v>20</v>
      </c>
      <c r="H294" s="14" t="s">
        <v>20</v>
      </c>
      <c r="I294" s="14">
        <f>SUM(J294:K294)</f>
        <v>0</v>
      </c>
      <c r="J294" s="14" t="s">
        <v>20</v>
      </c>
      <c r="K294" s="14" t="s">
        <v>20</v>
      </c>
      <c r="L294" s="14">
        <f>SUM(M294:N294)</f>
        <v>0</v>
      </c>
      <c r="M294" s="14" t="s">
        <v>20</v>
      </c>
      <c r="N294" s="14" t="s">
        <v>20</v>
      </c>
    </row>
    <row r="295" spans="1:14" ht="15" customHeight="1">
      <c r="A295" s="7">
        <v>3070</v>
      </c>
      <c r="B295" s="20">
        <v>10</v>
      </c>
      <c r="C295" s="20">
        <v>7</v>
      </c>
      <c r="D295" s="20">
        <v>0</v>
      </c>
      <c r="E295" s="8" t="s">
        <v>256</v>
      </c>
      <c r="F295" s="33">
        <f>SUM(F297)</f>
        <v>840</v>
      </c>
      <c r="G295" s="33">
        <f>SUM(G297)</f>
        <v>840</v>
      </c>
      <c r="H295" s="33">
        <f aca="true" t="shared" si="47" ref="H295:N295">SUM(H297)</f>
        <v>0</v>
      </c>
      <c r="I295" s="33">
        <f t="shared" si="47"/>
        <v>840</v>
      </c>
      <c r="J295" s="33">
        <f t="shared" si="47"/>
        <v>840</v>
      </c>
      <c r="K295" s="33">
        <f t="shared" si="47"/>
        <v>0</v>
      </c>
      <c r="L295" s="33">
        <f t="shared" si="47"/>
        <v>480</v>
      </c>
      <c r="M295" s="33">
        <f t="shared" si="47"/>
        <v>480</v>
      </c>
      <c r="N295" s="33">
        <f t="shared" si="47"/>
        <v>0</v>
      </c>
    </row>
    <row r="296" spans="1:14" ht="15" customHeight="1">
      <c r="A296" s="7" t="s">
        <v>20</v>
      </c>
      <c r="B296" s="7" t="s">
        <v>20</v>
      </c>
      <c r="C296" s="7" t="s">
        <v>20</v>
      </c>
      <c r="D296" s="7" t="s">
        <v>20</v>
      </c>
      <c r="E296" s="9" t="s">
        <v>24</v>
      </c>
      <c r="F296" s="14"/>
      <c r="G296" s="14" t="s">
        <v>20</v>
      </c>
      <c r="H296" s="14" t="s">
        <v>20</v>
      </c>
      <c r="I296" s="14" t="s">
        <v>20</v>
      </c>
      <c r="J296" s="14" t="s">
        <v>20</v>
      </c>
      <c r="K296" s="14" t="s">
        <v>20</v>
      </c>
      <c r="L296" s="14" t="s">
        <v>20</v>
      </c>
      <c r="M296" s="14" t="s">
        <v>20</v>
      </c>
      <c r="N296" s="14" t="s">
        <v>20</v>
      </c>
    </row>
    <row r="297" spans="1:14" ht="15" customHeight="1">
      <c r="A297" s="7">
        <v>3071</v>
      </c>
      <c r="B297" s="7">
        <v>10</v>
      </c>
      <c r="C297" s="7">
        <v>7</v>
      </c>
      <c r="D297" s="7">
        <v>1</v>
      </c>
      <c r="E297" s="9" t="s">
        <v>256</v>
      </c>
      <c r="F297" s="14">
        <f>SUM(G297:H297)</f>
        <v>840</v>
      </c>
      <c r="G297" s="14">
        <v>840</v>
      </c>
      <c r="H297" s="14" t="s">
        <v>20</v>
      </c>
      <c r="I297" s="14">
        <f>SUM(J297)</f>
        <v>840</v>
      </c>
      <c r="J297" s="14">
        <v>840</v>
      </c>
      <c r="K297" s="14" t="s">
        <v>20</v>
      </c>
      <c r="L297" s="14">
        <f>SUM(M297:N297)</f>
        <v>480</v>
      </c>
      <c r="M297" s="14">
        <v>480</v>
      </c>
      <c r="N297" s="14" t="s">
        <v>20</v>
      </c>
    </row>
    <row r="298" spans="1:14" ht="27" hidden="1">
      <c r="A298" s="7">
        <v>3080</v>
      </c>
      <c r="B298" s="20">
        <v>10</v>
      </c>
      <c r="C298" s="20">
        <v>8</v>
      </c>
      <c r="D298" s="20">
        <v>0</v>
      </c>
      <c r="E298" s="8" t="s">
        <v>257</v>
      </c>
      <c r="F298" s="33">
        <f>SUM(F300)</f>
        <v>0</v>
      </c>
      <c r="G298" s="33">
        <f>SUM(G300)</f>
        <v>0</v>
      </c>
      <c r="H298" s="33">
        <f aca="true" t="shared" si="48" ref="H298:N298">SUM(H300)</f>
        <v>0</v>
      </c>
      <c r="I298" s="33">
        <f t="shared" si="48"/>
        <v>0</v>
      </c>
      <c r="J298" s="33">
        <f t="shared" si="48"/>
        <v>0</v>
      </c>
      <c r="K298" s="33">
        <f t="shared" si="48"/>
        <v>0</v>
      </c>
      <c r="L298" s="33">
        <f t="shared" si="48"/>
        <v>0</v>
      </c>
      <c r="M298" s="33">
        <f t="shared" si="48"/>
        <v>0</v>
      </c>
      <c r="N298" s="33">
        <f t="shared" si="48"/>
        <v>0</v>
      </c>
    </row>
    <row r="299" spans="1:14" ht="15" hidden="1">
      <c r="A299" s="7" t="s">
        <v>20</v>
      </c>
      <c r="B299" s="7" t="s">
        <v>20</v>
      </c>
      <c r="C299" s="7" t="s">
        <v>20</v>
      </c>
      <c r="D299" s="7" t="s">
        <v>20</v>
      </c>
      <c r="E299" s="9" t="s">
        <v>24</v>
      </c>
      <c r="F299" s="14"/>
      <c r="G299" s="14" t="s">
        <v>20</v>
      </c>
      <c r="H299" s="14" t="s">
        <v>20</v>
      </c>
      <c r="I299" s="14" t="s">
        <v>20</v>
      </c>
      <c r="J299" s="14" t="s">
        <v>20</v>
      </c>
      <c r="K299" s="14" t="s">
        <v>20</v>
      </c>
      <c r="L299" s="14" t="s">
        <v>20</v>
      </c>
      <c r="M299" s="14" t="s">
        <v>20</v>
      </c>
      <c r="N299" s="14" t="s">
        <v>20</v>
      </c>
    </row>
    <row r="300" spans="1:14" ht="27.75" customHeight="1" hidden="1">
      <c r="A300" s="7">
        <v>3081</v>
      </c>
      <c r="B300" s="7">
        <v>10</v>
      </c>
      <c r="C300" s="7">
        <v>8</v>
      </c>
      <c r="D300" s="7">
        <v>1</v>
      </c>
      <c r="E300" s="9" t="s">
        <v>257</v>
      </c>
      <c r="F300" s="14">
        <f>SUM(G300:H300)</f>
        <v>0</v>
      </c>
      <c r="G300" s="14" t="s">
        <v>20</v>
      </c>
      <c r="H300" s="14" t="s">
        <v>20</v>
      </c>
      <c r="I300" s="14">
        <f>SUM(J300:K300)</f>
        <v>0</v>
      </c>
      <c r="J300" s="14" t="s">
        <v>20</v>
      </c>
      <c r="K300" s="14" t="s">
        <v>20</v>
      </c>
      <c r="L300" s="14">
        <f>SUM(M300:N300)</f>
        <v>0</v>
      </c>
      <c r="M300" s="14" t="s">
        <v>20</v>
      </c>
      <c r="N300" s="14" t="s">
        <v>20</v>
      </c>
    </row>
    <row r="301" spans="1:14" ht="15" customHeight="1" hidden="1">
      <c r="A301" s="7" t="s">
        <v>20</v>
      </c>
      <c r="B301" s="7" t="s">
        <v>20</v>
      </c>
      <c r="C301" s="7" t="s">
        <v>20</v>
      </c>
      <c r="D301" s="7" t="s">
        <v>20</v>
      </c>
      <c r="E301" s="9" t="s">
        <v>24</v>
      </c>
      <c r="F301" s="14"/>
      <c r="G301" s="14" t="s">
        <v>20</v>
      </c>
      <c r="H301" s="14" t="s">
        <v>20</v>
      </c>
      <c r="I301" s="14" t="s">
        <v>20</v>
      </c>
      <c r="J301" s="14" t="s">
        <v>20</v>
      </c>
      <c r="K301" s="14" t="s">
        <v>20</v>
      </c>
      <c r="L301" s="14" t="s">
        <v>20</v>
      </c>
      <c r="M301" s="14" t="s">
        <v>20</v>
      </c>
      <c r="N301" s="14" t="s">
        <v>20</v>
      </c>
    </row>
    <row r="302" spans="1:14" ht="15" customHeight="1" hidden="1">
      <c r="A302" s="7">
        <v>3090</v>
      </c>
      <c r="B302" s="20">
        <v>10</v>
      </c>
      <c r="C302" s="20">
        <v>9</v>
      </c>
      <c r="D302" s="20">
        <v>0</v>
      </c>
      <c r="E302" s="8" t="s">
        <v>258</v>
      </c>
      <c r="F302" s="33">
        <f>SUM(F304:F305)</f>
        <v>0</v>
      </c>
      <c r="G302" s="33">
        <f aca="true" t="shared" si="49" ref="G302:N302">SUM(G304)</f>
        <v>0</v>
      </c>
      <c r="H302" s="33">
        <f t="shared" si="49"/>
        <v>0</v>
      </c>
      <c r="I302" s="33">
        <f t="shared" si="49"/>
        <v>0</v>
      </c>
      <c r="J302" s="33">
        <f t="shared" si="49"/>
        <v>0</v>
      </c>
      <c r="K302" s="33">
        <f t="shared" si="49"/>
        <v>0</v>
      </c>
      <c r="L302" s="33">
        <f t="shared" si="49"/>
        <v>0</v>
      </c>
      <c r="M302" s="33">
        <f t="shared" si="49"/>
        <v>0</v>
      </c>
      <c r="N302" s="33">
        <f t="shared" si="49"/>
        <v>0</v>
      </c>
    </row>
    <row r="303" spans="1:14" ht="15" customHeight="1" hidden="1">
      <c r="A303" s="7" t="s">
        <v>20</v>
      </c>
      <c r="B303" s="7" t="s">
        <v>20</v>
      </c>
      <c r="C303" s="7" t="s">
        <v>20</v>
      </c>
      <c r="D303" s="7" t="s">
        <v>20</v>
      </c>
      <c r="E303" s="9" t="s">
        <v>24</v>
      </c>
      <c r="F303" s="14"/>
      <c r="G303" s="14" t="s">
        <v>20</v>
      </c>
      <c r="H303" s="14" t="s">
        <v>20</v>
      </c>
      <c r="I303" s="14" t="s">
        <v>20</v>
      </c>
      <c r="J303" s="14" t="s">
        <v>20</v>
      </c>
      <c r="K303" s="14" t="s">
        <v>20</v>
      </c>
      <c r="L303" s="14" t="s">
        <v>20</v>
      </c>
      <c r="M303" s="14" t="s">
        <v>20</v>
      </c>
      <c r="N303" s="14" t="s">
        <v>20</v>
      </c>
    </row>
    <row r="304" spans="1:14" ht="15" customHeight="1" hidden="1">
      <c r="A304" s="7">
        <v>3091</v>
      </c>
      <c r="B304" s="7">
        <v>10</v>
      </c>
      <c r="C304" s="7">
        <v>9</v>
      </c>
      <c r="D304" s="7">
        <v>1</v>
      </c>
      <c r="E304" s="9" t="s">
        <v>258</v>
      </c>
      <c r="F304" s="14">
        <f>SUM(G304:H304)</f>
        <v>0</v>
      </c>
      <c r="G304" s="14" t="s">
        <v>20</v>
      </c>
      <c r="H304" s="14" t="s">
        <v>20</v>
      </c>
      <c r="I304" s="14">
        <f>SUM(J304:K304)</f>
        <v>0</v>
      </c>
      <c r="J304" s="14" t="s">
        <v>20</v>
      </c>
      <c r="K304" s="14" t="s">
        <v>20</v>
      </c>
      <c r="L304" s="14">
        <f>SUM(M304:N304)</f>
        <v>0</v>
      </c>
      <c r="M304" s="14" t="s">
        <v>20</v>
      </c>
      <c r="N304" s="14" t="s">
        <v>20</v>
      </c>
    </row>
    <row r="305" spans="1:14" ht="27" customHeight="1" hidden="1">
      <c r="A305" s="7">
        <v>3092</v>
      </c>
      <c r="B305" s="7">
        <v>10</v>
      </c>
      <c r="C305" s="7">
        <v>9</v>
      </c>
      <c r="D305" s="7">
        <v>2</v>
      </c>
      <c r="E305" s="9" t="s">
        <v>259</v>
      </c>
      <c r="F305" s="14">
        <f>SUM(G305:H305)</f>
        <v>0</v>
      </c>
      <c r="G305" s="14" t="s">
        <v>20</v>
      </c>
      <c r="H305" s="14" t="s">
        <v>20</v>
      </c>
      <c r="I305" s="14">
        <f>SUM(J305:K305)</f>
        <v>0</v>
      </c>
      <c r="J305" s="14" t="s">
        <v>20</v>
      </c>
      <c r="K305" s="14" t="s">
        <v>20</v>
      </c>
      <c r="L305" s="14">
        <f>SUM(M305:N305)</f>
        <v>0</v>
      </c>
      <c r="M305" s="14" t="s">
        <v>20</v>
      </c>
      <c r="N305" s="14" t="s">
        <v>20</v>
      </c>
    </row>
    <row r="306" spans="1:14" ht="22.5" customHeight="1">
      <c r="A306" s="7">
        <v>3100</v>
      </c>
      <c r="B306" s="20">
        <v>11</v>
      </c>
      <c r="C306" s="20">
        <v>0</v>
      </c>
      <c r="D306" s="20">
        <v>0</v>
      </c>
      <c r="E306" s="21" t="s">
        <v>264</v>
      </c>
      <c r="F306" s="33">
        <f>SUM(F310)</f>
        <v>16152.4</v>
      </c>
      <c r="G306" s="33">
        <f>SUM(G308)</f>
        <v>16152.4</v>
      </c>
      <c r="H306" s="33">
        <f>SUM(H308)</f>
        <v>0</v>
      </c>
      <c r="I306" s="33">
        <f>SUM(I310)</f>
        <v>8038.8</v>
      </c>
      <c r="J306" s="33">
        <f>SUM(J308)</f>
        <v>8038.8</v>
      </c>
      <c r="K306" s="33">
        <f>SUM(K308)</f>
        <v>0</v>
      </c>
      <c r="L306" s="33">
        <f>SUM(L308)</f>
        <v>0</v>
      </c>
      <c r="M306" s="33">
        <f>SUM(M308)</f>
        <v>0</v>
      </c>
      <c r="N306" s="33">
        <f>SUM(N308)</f>
        <v>0</v>
      </c>
    </row>
    <row r="307" spans="1:14" ht="15" customHeight="1">
      <c r="A307" s="7" t="s">
        <v>20</v>
      </c>
      <c r="B307" s="7" t="s">
        <v>20</v>
      </c>
      <c r="C307" s="7" t="s">
        <v>20</v>
      </c>
      <c r="D307" s="7" t="s">
        <v>20</v>
      </c>
      <c r="E307" s="9" t="s">
        <v>27</v>
      </c>
      <c r="F307" s="14"/>
      <c r="G307" s="14" t="s">
        <v>20</v>
      </c>
      <c r="H307" s="14" t="s">
        <v>20</v>
      </c>
      <c r="I307" s="14" t="s">
        <v>20</v>
      </c>
      <c r="J307" s="14" t="s">
        <v>20</v>
      </c>
      <c r="K307" s="14" t="s">
        <v>20</v>
      </c>
      <c r="L307" s="14" t="s">
        <v>20</v>
      </c>
      <c r="M307" s="14" t="s">
        <v>20</v>
      </c>
      <c r="N307" s="14" t="s">
        <v>20</v>
      </c>
    </row>
    <row r="308" spans="1:14" ht="15" customHeight="1">
      <c r="A308" s="7">
        <v>3110</v>
      </c>
      <c r="B308" s="7">
        <v>11</v>
      </c>
      <c r="C308" s="7">
        <v>1</v>
      </c>
      <c r="D308" s="7">
        <v>0</v>
      </c>
      <c r="E308" s="8" t="s">
        <v>260</v>
      </c>
      <c r="F308" s="33">
        <f aca="true" t="shared" si="50" ref="F308:K308">SUM(F310)</f>
        <v>16152.4</v>
      </c>
      <c r="G308" s="33">
        <f t="shared" si="50"/>
        <v>16152.4</v>
      </c>
      <c r="H308" s="33">
        <f t="shared" si="50"/>
        <v>0</v>
      </c>
      <c r="I308" s="33">
        <f t="shared" si="50"/>
        <v>8038.8</v>
      </c>
      <c r="J308" s="33">
        <f t="shared" si="50"/>
        <v>8038.8</v>
      </c>
      <c r="K308" s="33">
        <f t="shared" si="50"/>
        <v>0</v>
      </c>
      <c r="L308" s="33">
        <f>SUM(M308:N308)</f>
        <v>0</v>
      </c>
      <c r="M308" s="33">
        <v>0</v>
      </c>
      <c r="N308" s="33">
        <v>0</v>
      </c>
    </row>
    <row r="309" spans="1:14" ht="15" customHeight="1">
      <c r="A309" s="7" t="s">
        <v>20</v>
      </c>
      <c r="B309" s="7" t="s">
        <v>20</v>
      </c>
      <c r="C309" s="7" t="s">
        <v>20</v>
      </c>
      <c r="D309" s="7" t="s">
        <v>20</v>
      </c>
      <c r="E309" s="9" t="s">
        <v>24</v>
      </c>
      <c r="F309" s="14">
        <f>SUM(G309:H309)</f>
        <v>0</v>
      </c>
      <c r="G309" s="14" t="s">
        <v>20</v>
      </c>
      <c r="H309" s="14" t="s">
        <v>20</v>
      </c>
      <c r="I309" s="14" t="s">
        <v>20</v>
      </c>
      <c r="J309" s="14" t="s">
        <v>20</v>
      </c>
      <c r="K309" s="14" t="s">
        <v>20</v>
      </c>
      <c r="L309" s="14" t="s">
        <v>20</v>
      </c>
      <c r="M309" s="14" t="s">
        <v>20</v>
      </c>
      <c r="N309" s="14" t="s">
        <v>20</v>
      </c>
    </row>
    <row r="310" spans="1:14" ht="15" customHeight="1">
      <c r="A310" s="7">
        <v>3112</v>
      </c>
      <c r="B310" s="7">
        <v>11</v>
      </c>
      <c r="C310" s="7">
        <v>1</v>
      </c>
      <c r="D310" s="7">
        <v>2</v>
      </c>
      <c r="E310" s="9" t="s">
        <v>261</v>
      </c>
      <c r="F310" s="14">
        <f>SUM(G310:H310)-Եկամուտներ!F96</f>
        <v>16152.4</v>
      </c>
      <c r="G310" s="72">
        <v>16152.4</v>
      </c>
      <c r="H310" s="14">
        <v>0</v>
      </c>
      <c r="I310" s="14">
        <f>SUM(J310:K310)-Եկամուտներ!I96</f>
        <v>8038.8</v>
      </c>
      <c r="J310" s="14">
        <v>8038.8</v>
      </c>
      <c r="K310" s="14">
        <v>0</v>
      </c>
      <c r="L310" s="14">
        <f>SUM(M310:N310)</f>
        <v>0</v>
      </c>
      <c r="M310" s="14">
        <v>0</v>
      </c>
      <c r="N310" s="14">
        <v>0</v>
      </c>
    </row>
  </sheetData>
  <sheetProtection/>
  <mergeCells count="15">
    <mergeCell ref="D6:D8"/>
    <mergeCell ref="C6:C8"/>
    <mergeCell ref="E6:E8"/>
    <mergeCell ref="F6:H6"/>
    <mergeCell ref="I6:K6"/>
    <mergeCell ref="L6:N6"/>
    <mergeCell ref="G7:H7"/>
    <mergeCell ref="J7:K7"/>
    <mergeCell ref="M7:N7"/>
    <mergeCell ref="A1:N1"/>
    <mergeCell ref="A2:N2"/>
    <mergeCell ref="A3:N3"/>
    <mergeCell ref="A4:N4"/>
    <mergeCell ref="A6:A8"/>
    <mergeCell ref="B6:B8"/>
  </mergeCells>
  <printOptions/>
  <pageMargins left="0.511811023622047" right="0.196850393700787" top="0.748031496062992" bottom="0.748031496062992" header="0.31496062992126" footer="0.31496062992126"/>
  <pageSetup firstPageNumber="6" useFirstPageNumber="1" horizontalDpi="600" verticalDpi="600" orientation="landscape" paperSize="9" scale="8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24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6.28125" style="4" customWidth="1"/>
    <col min="2" max="2" width="67.28125" style="4" customWidth="1"/>
    <col min="3" max="3" width="7.00390625" style="43" customWidth="1"/>
    <col min="4" max="12" width="9.7109375" style="4" customWidth="1"/>
  </cols>
  <sheetData>
    <row r="1" spans="1:12" ht="19.5" customHeight="1">
      <c r="A1" s="93" t="s">
        <v>19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9.5" customHeight="1">
      <c r="A2" s="93" t="s">
        <v>98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s="15" customFormat="1" ht="19.5" customHeight="1">
      <c r="A3" s="75" t="s">
        <v>275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s="15" customFormat="1" ht="19.5" customHeight="1">
      <c r="A4" s="75" t="s">
        <v>528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s="34" customFormat="1" ht="14.25" customHeight="1">
      <c r="A5" s="12"/>
      <c r="B5" s="12"/>
      <c r="C5" s="44"/>
      <c r="D5" s="12"/>
      <c r="E5" s="12"/>
      <c r="F5" s="12"/>
      <c r="G5" s="12"/>
      <c r="H5" s="12"/>
      <c r="I5" s="12"/>
      <c r="J5" s="12"/>
      <c r="K5" s="12"/>
      <c r="L5" s="12"/>
    </row>
    <row r="6" spans="1:12" s="34" customFormat="1" ht="15" customHeight="1">
      <c r="A6" s="102" t="s">
        <v>7</v>
      </c>
      <c r="B6" s="102" t="s">
        <v>342</v>
      </c>
      <c r="C6" s="102"/>
      <c r="D6" s="102" t="s">
        <v>39</v>
      </c>
      <c r="E6" s="102"/>
      <c r="F6" s="102"/>
      <c r="G6" s="102" t="s">
        <v>40</v>
      </c>
      <c r="H6" s="102"/>
      <c r="I6" s="102"/>
      <c r="J6" s="90" t="s">
        <v>41</v>
      </c>
      <c r="K6" s="90"/>
      <c r="L6" s="90"/>
    </row>
    <row r="7" spans="1:12" s="34" customFormat="1" ht="15.75" customHeight="1">
      <c r="A7" s="102"/>
      <c r="B7" s="102"/>
      <c r="C7" s="102"/>
      <c r="D7" s="36" t="s">
        <v>103</v>
      </c>
      <c r="E7" s="90" t="s">
        <v>36</v>
      </c>
      <c r="F7" s="90"/>
      <c r="G7" s="36" t="s">
        <v>103</v>
      </c>
      <c r="H7" s="90" t="s">
        <v>36</v>
      </c>
      <c r="I7" s="90"/>
      <c r="J7" s="36" t="s">
        <v>103</v>
      </c>
      <c r="K7" s="90" t="s">
        <v>36</v>
      </c>
      <c r="L7" s="90"/>
    </row>
    <row r="8" spans="1:12" s="34" customFormat="1" ht="27">
      <c r="A8" s="102"/>
      <c r="B8" s="35" t="s">
        <v>22</v>
      </c>
      <c r="C8" s="39" t="s">
        <v>21</v>
      </c>
      <c r="D8" s="7" t="s">
        <v>104</v>
      </c>
      <c r="E8" s="35" t="s">
        <v>265</v>
      </c>
      <c r="F8" s="35" t="s">
        <v>262</v>
      </c>
      <c r="G8" s="37" t="s">
        <v>105</v>
      </c>
      <c r="H8" s="35" t="s">
        <v>265</v>
      </c>
      <c r="I8" s="35" t="s">
        <v>262</v>
      </c>
      <c r="J8" s="37" t="s">
        <v>106</v>
      </c>
      <c r="K8" s="35" t="s">
        <v>265</v>
      </c>
      <c r="L8" s="35" t="s">
        <v>262</v>
      </c>
    </row>
    <row r="9" spans="1:12" ht="15">
      <c r="A9" s="36">
        <v>1</v>
      </c>
      <c r="B9" s="36">
        <v>2</v>
      </c>
      <c r="C9" s="38">
        <v>3</v>
      </c>
      <c r="D9" s="36">
        <v>4</v>
      </c>
      <c r="E9" s="36">
        <v>5</v>
      </c>
      <c r="F9" s="36">
        <v>6</v>
      </c>
      <c r="G9" s="36">
        <v>7</v>
      </c>
      <c r="H9" s="36">
        <v>8</v>
      </c>
      <c r="I9" s="36">
        <v>9</v>
      </c>
      <c r="J9" s="36">
        <v>10</v>
      </c>
      <c r="K9" s="36">
        <v>11</v>
      </c>
      <c r="L9" s="36">
        <v>12</v>
      </c>
    </row>
    <row r="10" spans="1:14" ht="27" customHeight="1">
      <c r="A10" s="7">
        <v>4000</v>
      </c>
      <c r="B10" s="64" t="s">
        <v>464</v>
      </c>
      <c r="C10" s="38" t="s">
        <v>34</v>
      </c>
      <c r="D10" s="14">
        <f>SUM(D12,D166,D201)</f>
        <v>420276.358</v>
      </c>
      <c r="E10" s="14">
        <f aca="true" t="shared" si="0" ref="E10:L10">SUM(E12,E166,E201)</f>
        <v>300529</v>
      </c>
      <c r="F10" s="14">
        <f t="shared" si="0"/>
        <v>119747.35800000001</v>
      </c>
      <c r="G10" s="14">
        <f t="shared" si="0"/>
        <v>452221.41799999995</v>
      </c>
      <c r="H10" s="14">
        <f t="shared" si="0"/>
        <v>308360.99999999994</v>
      </c>
      <c r="I10" s="14">
        <f t="shared" si="0"/>
        <v>143860.418</v>
      </c>
      <c r="J10" s="14">
        <f t="shared" si="0"/>
        <v>348944.713</v>
      </c>
      <c r="K10" s="14">
        <f>SUM(K12,K166,K201)</f>
        <v>256900.51599999997</v>
      </c>
      <c r="L10" s="14">
        <f t="shared" si="0"/>
        <v>92044.19700000003</v>
      </c>
      <c r="N10" s="71"/>
    </row>
    <row r="11" spans="1:12" ht="15" customHeight="1">
      <c r="A11" s="7" t="s">
        <v>20</v>
      </c>
      <c r="B11" s="5" t="s">
        <v>27</v>
      </c>
      <c r="C11" s="38" t="s">
        <v>20</v>
      </c>
      <c r="D11" s="14" t="s">
        <v>20</v>
      </c>
      <c r="E11" s="14" t="s">
        <v>20</v>
      </c>
      <c r="F11" s="14" t="s">
        <v>20</v>
      </c>
      <c r="G11" s="14" t="s">
        <v>20</v>
      </c>
      <c r="H11" s="14" t="s">
        <v>20</v>
      </c>
      <c r="I11" s="14" t="s">
        <v>20</v>
      </c>
      <c r="J11" s="14" t="s">
        <v>20</v>
      </c>
      <c r="K11" s="14" t="s">
        <v>20</v>
      </c>
      <c r="L11" s="14" t="s">
        <v>20</v>
      </c>
    </row>
    <row r="12" spans="1:12" ht="27" customHeight="1">
      <c r="A12" s="7">
        <v>4050</v>
      </c>
      <c r="B12" s="64" t="s">
        <v>466</v>
      </c>
      <c r="C12" s="38" t="s">
        <v>34</v>
      </c>
      <c r="D12" s="14">
        <f>SUM(D14,D27,D70,D85,D95,D122,D137,)</f>
        <v>300529</v>
      </c>
      <c r="E12" s="14">
        <f aca="true" t="shared" si="1" ref="E12:L12">SUM(E14,E27,E70,E85,E95,E122,E137,)</f>
        <v>300529</v>
      </c>
      <c r="F12" s="14">
        <f t="shared" si="1"/>
        <v>0</v>
      </c>
      <c r="G12" s="14">
        <f t="shared" si="1"/>
        <v>308360.99999999994</v>
      </c>
      <c r="H12" s="14">
        <f t="shared" si="1"/>
        <v>308360.99999999994</v>
      </c>
      <c r="I12" s="14">
        <f t="shared" si="1"/>
        <v>0</v>
      </c>
      <c r="J12" s="14">
        <f t="shared" si="1"/>
        <v>256900.51599999997</v>
      </c>
      <c r="K12" s="14">
        <f>SUM(K14,K27,K70,K85,K95,K122,K137,)</f>
        <v>256900.51599999997</v>
      </c>
      <c r="L12" s="14">
        <f t="shared" si="1"/>
        <v>0</v>
      </c>
    </row>
    <row r="13" spans="1:12" ht="15">
      <c r="A13" s="7" t="s">
        <v>20</v>
      </c>
      <c r="B13" s="5" t="s">
        <v>27</v>
      </c>
      <c r="C13" s="38" t="s">
        <v>20</v>
      </c>
      <c r="D13" s="14" t="s">
        <v>20</v>
      </c>
      <c r="E13" s="14" t="s">
        <v>20</v>
      </c>
      <c r="F13" s="14" t="s">
        <v>20</v>
      </c>
      <c r="G13" s="14" t="s">
        <v>20</v>
      </c>
      <c r="H13" s="14" t="s">
        <v>20</v>
      </c>
      <c r="I13" s="14" t="s">
        <v>20</v>
      </c>
      <c r="J13" s="14" t="s">
        <v>20</v>
      </c>
      <c r="K13" s="14" t="s">
        <v>20</v>
      </c>
      <c r="L13" s="14" t="s">
        <v>20</v>
      </c>
    </row>
    <row r="14" spans="1:12" ht="15.75" customHeight="1">
      <c r="A14" s="7">
        <v>4100</v>
      </c>
      <c r="B14" s="9" t="s">
        <v>343</v>
      </c>
      <c r="C14" s="38"/>
      <c r="D14" s="14">
        <f>SUM(E14:F14)</f>
        <v>74543</v>
      </c>
      <c r="E14" s="14">
        <f>SUM(E16,E21,E24)</f>
        <v>74543</v>
      </c>
      <c r="F14" s="14">
        <f>SUM(F16)</f>
        <v>0</v>
      </c>
      <c r="G14" s="14">
        <f>SUM(G16,G21,G24)</f>
        <v>74543</v>
      </c>
      <c r="H14" s="14">
        <f>SUM(H16,H21,H24)</f>
        <v>74543</v>
      </c>
      <c r="I14" s="14">
        <f>SUM(I16,I21,I24)</f>
        <v>0</v>
      </c>
      <c r="J14" s="14">
        <f>SUM(J16,J21,J24)</f>
        <v>62477.254</v>
      </c>
      <c r="K14" s="14">
        <f>SUM(K16,K21,K24)</f>
        <v>62477.254</v>
      </c>
      <c r="L14" s="14">
        <f>SUM(L16,L27,L70,L85,L95,L122,L137,)</f>
        <v>0</v>
      </c>
    </row>
    <row r="15" spans="1:12" ht="15">
      <c r="A15" s="7" t="s">
        <v>20</v>
      </c>
      <c r="B15" s="5" t="s">
        <v>27</v>
      </c>
      <c r="C15" s="38" t="s">
        <v>20</v>
      </c>
      <c r="D15" s="14" t="s">
        <v>20</v>
      </c>
      <c r="E15" s="14" t="s">
        <v>20</v>
      </c>
      <c r="F15" s="14" t="s">
        <v>20</v>
      </c>
      <c r="G15" s="14" t="s">
        <v>20</v>
      </c>
      <c r="H15" s="14" t="s">
        <v>20</v>
      </c>
      <c r="I15" s="14" t="s">
        <v>20</v>
      </c>
      <c r="J15" s="14" t="s">
        <v>20</v>
      </c>
      <c r="K15" s="14" t="s">
        <v>20</v>
      </c>
      <c r="L15" s="14" t="s">
        <v>20</v>
      </c>
    </row>
    <row r="16" spans="1:12" ht="27">
      <c r="A16" s="7">
        <v>4110</v>
      </c>
      <c r="B16" s="67" t="s">
        <v>498</v>
      </c>
      <c r="C16" s="38" t="s">
        <v>34</v>
      </c>
      <c r="D16" s="14">
        <f>SUM(D18:D20)</f>
        <v>74543</v>
      </c>
      <c r="E16" s="14">
        <f>SUM(E18:E20)</f>
        <v>74543</v>
      </c>
      <c r="F16" s="14" t="s">
        <v>45</v>
      </c>
      <c r="G16" s="14">
        <f>SUM(G18:G20)</f>
        <v>74543</v>
      </c>
      <c r="H16" s="14">
        <f>SUM(H18:H20)</f>
        <v>74543</v>
      </c>
      <c r="I16" s="14" t="s">
        <v>45</v>
      </c>
      <c r="J16" s="14">
        <f>SUM(J18:J20)</f>
        <v>62477.254</v>
      </c>
      <c r="K16" s="14">
        <f>SUM(K18:K20)</f>
        <v>62477.254</v>
      </c>
      <c r="L16" s="14" t="s">
        <v>45</v>
      </c>
    </row>
    <row r="17" spans="1:12" ht="16.5" customHeight="1">
      <c r="A17" s="7" t="s">
        <v>20</v>
      </c>
      <c r="B17" s="5" t="s">
        <v>24</v>
      </c>
      <c r="C17" s="38" t="s">
        <v>20</v>
      </c>
      <c r="D17" s="14" t="s">
        <v>20</v>
      </c>
      <c r="E17" s="14" t="s">
        <v>20</v>
      </c>
      <c r="F17" s="14" t="s">
        <v>20</v>
      </c>
      <c r="G17" s="14" t="s">
        <v>20</v>
      </c>
      <c r="H17" s="14" t="s">
        <v>20</v>
      </c>
      <c r="I17" s="14" t="s">
        <v>20</v>
      </c>
      <c r="J17" s="14" t="s">
        <v>20</v>
      </c>
      <c r="K17" s="14" t="s">
        <v>20</v>
      </c>
      <c r="L17" s="14" t="s">
        <v>20</v>
      </c>
    </row>
    <row r="18" spans="1:12" ht="16.5" customHeight="1">
      <c r="A18" s="7">
        <v>4111</v>
      </c>
      <c r="B18" s="8" t="s">
        <v>277</v>
      </c>
      <c r="C18" s="38">
        <v>4111</v>
      </c>
      <c r="D18" s="14">
        <f>SUM(E18:F18)</f>
        <v>64203</v>
      </c>
      <c r="E18" s="14">
        <v>64203</v>
      </c>
      <c r="F18" s="14" t="s">
        <v>276</v>
      </c>
      <c r="G18" s="14">
        <f>SUM(H18:I18)</f>
        <v>64203</v>
      </c>
      <c r="H18" s="14">
        <v>64203</v>
      </c>
      <c r="I18" s="14" t="s">
        <v>276</v>
      </c>
      <c r="J18" s="14">
        <f>SUM(K18:L18)</f>
        <v>56194.697</v>
      </c>
      <c r="K18" s="14">
        <v>56194.697</v>
      </c>
      <c r="L18" s="14" t="s">
        <v>276</v>
      </c>
    </row>
    <row r="19" spans="1:12" ht="16.5" customHeight="1">
      <c r="A19" s="7">
        <v>4112</v>
      </c>
      <c r="B19" s="8" t="s">
        <v>465</v>
      </c>
      <c r="C19" s="38">
        <v>4112</v>
      </c>
      <c r="D19" s="14">
        <f>SUM(E19:F19)</f>
        <v>10340</v>
      </c>
      <c r="E19" s="14">
        <v>10340</v>
      </c>
      <c r="F19" s="14" t="s">
        <v>276</v>
      </c>
      <c r="G19" s="14">
        <f>SUM(H19:I19)</f>
        <v>10340</v>
      </c>
      <c r="H19" s="14">
        <v>10340</v>
      </c>
      <c r="I19" s="14" t="s">
        <v>276</v>
      </c>
      <c r="J19" s="14">
        <f>SUM(K19:L19)</f>
        <v>6282.557</v>
      </c>
      <c r="K19" s="14">
        <v>6282.557</v>
      </c>
      <c r="L19" s="14" t="s">
        <v>276</v>
      </c>
    </row>
    <row r="20" spans="1:12" ht="16.5" customHeight="1">
      <c r="A20" s="7">
        <v>4114</v>
      </c>
      <c r="B20" s="8" t="s">
        <v>278</v>
      </c>
      <c r="C20" s="38">
        <v>4115</v>
      </c>
      <c r="D20" s="14">
        <f>SUM(E20:F20)</f>
        <v>0</v>
      </c>
      <c r="E20" s="14">
        <v>0</v>
      </c>
      <c r="F20" s="14" t="s">
        <v>276</v>
      </c>
      <c r="G20" s="14">
        <f>SUM(H20:I20)</f>
        <v>0</v>
      </c>
      <c r="H20" s="14">
        <v>0</v>
      </c>
      <c r="I20" s="14" t="s">
        <v>276</v>
      </c>
      <c r="J20" s="14">
        <f>SUM(K20:L20)</f>
        <v>0</v>
      </c>
      <c r="K20" s="14" t="s">
        <v>20</v>
      </c>
      <c r="L20" s="14" t="s">
        <v>276</v>
      </c>
    </row>
    <row r="21" spans="1:12" ht="16.5" customHeight="1" hidden="1">
      <c r="A21" s="7">
        <v>4120</v>
      </c>
      <c r="B21" s="9" t="s">
        <v>344</v>
      </c>
      <c r="C21" s="38" t="s">
        <v>34</v>
      </c>
      <c r="D21" s="14">
        <f>SUM(D23)</f>
        <v>0</v>
      </c>
      <c r="E21" s="14">
        <f>SUM(E23)</f>
        <v>0</v>
      </c>
      <c r="F21" s="14" t="s">
        <v>276</v>
      </c>
      <c r="G21" s="14">
        <f>SUM(G23)</f>
        <v>0</v>
      </c>
      <c r="H21" s="14">
        <f>SUM(H23)</f>
        <v>0</v>
      </c>
      <c r="I21" s="14" t="s">
        <v>276</v>
      </c>
      <c r="J21" s="14">
        <f>SUM(J23)</f>
        <v>0</v>
      </c>
      <c r="K21" s="14">
        <f>SUM(K23)</f>
        <v>0</v>
      </c>
      <c r="L21" s="14" t="s">
        <v>276</v>
      </c>
    </row>
    <row r="22" spans="1:12" ht="16.5" customHeight="1" hidden="1">
      <c r="A22" s="7" t="s">
        <v>20</v>
      </c>
      <c r="B22" s="9" t="s">
        <v>24</v>
      </c>
      <c r="C22" s="38" t="s">
        <v>20</v>
      </c>
      <c r="D22" s="14" t="s">
        <v>20</v>
      </c>
      <c r="E22" s="14" t="s">
        <v>20</v>
      </c>
      <c r="F22" s="14" t="s">
        <v>20</v>
      </c>
      <c r="G22" s="14" t="s">
        <v>20</v>
      </c>
      <c r="H22" s="14" t="s">
        <v>20</v>
      </c>
      <c r="I22" s="14" t="s">
        <v>20</v>
      </c>
      <c r="J22" s="14" t="s">
        <v>20</v>
      </c>
      <c r="K22" s="14" t="s">
        <v>20</v>
      </c>
      <c r="L22" s="14" t="s">
        <v>20</v>
      </c>
    </row>
    <row r="23" spans="1:12" ht="16.5" customHeight="1" hidden="1">
      <c r="A23" s="7">
        <v>4121</v>
      </c>
      <c r="B23" s="8" t="s">
        <v>279</v>
      </c>
      <c r="C23" s="38">
        <v>4121</v>
      </c>
      <c r="D23" s="14">
        <f>SUM(E23:F23)</f>
        <v>0</v>
      </c>
      <c r="E23" s="14" t="s">
        <v>20</v>
      </c>
      <c r="F23" s="14" t="s">
        <v>276</v>
      </c>
      <c r="G23" s="14">
        <f>SUM(H23:I23)</f>
        <v>0</v>
      </c>
      <c r="H23" s="14" t="s">
        <v>20</v>
      </c>
      <c r="I23" s="14" t="s">
        <v>276</v>
      </c>
      <c r="J23" s="14">
        <f>SUM(K23:L23)</f>
        <v>0</v>
      </c>
      <c r="K23" s="14"/>
      <c r="L23" s="14" t="s">
        <v>276</v>
      </c>
    </row>
    <row r="24" spans="1:12" ht="16.5" customHeight="1" hidden="1">
      <c r="A24" s="7">
        <v>4130</v>
      </c>
      <c r="B24" s="9" t="s">
        <v>345</v>
      </c>
      <c r="C24" s="38" t="s">
        <v>34</v>
      </c>
      <c r="D24" s="14">
        <f aca="true" t="shared" si="2" ref="D24:K24">SUM(D26)</f>
        <v>0</v>
      </c>
      <c r="E24" s="14">
        <f t="shared" si="2"/>
        <v>0</v>
      </c>
      <c r="F24" s="14">
        <f t="shared" si="2"/>
        <v>0</v>
      </c>
      <c r="G24" s="14">
        <f t="shared" si="2"/>
        <v>0</v>
      </c>
      <c r="H24" s="14">
        <f t="shared" si="2"/>
        <v>0</v>
      </c>
      <c r="I24" s="14">
        <f t="shared" si="2"/>
        <v>0</v>
      </c>
      <c r="J24" s="14">
        <f t="shared" si="2"/>
        <v>0</v>
      </c>
      <c r="K24" s="14">
        <f t="shared" si="2"/>
        <v>0</v>
      </c>
      <c r="L24" s="14" t="s">
        <v>45</v>
      </c>
    </row>
    <row r="25" spans="1:12" ht="16.5" customHeight="1" hidden="1">
      <c r="A25" s="7" t="s">
        <v>20</v>
      </c>
      <c r="B25" s="9" t="s">
        <v>24</v>
      </c>
      <c r="C25" s="38" t="s">
        <v>20</v>
      </c>
      <c r="D25" s="14" t="s">
        <v>20</v>
      </c>
      <c r="E25" s="14" t="s">
        <v>20</v>
      </c>
      <c r="F25" s="14" t="s">
        <v>20</v>
      </c>
      <c r="G25" s="14" t="s">
        <v>20</v>
      </c>
      <c r="H25" s="14" t="s">
        <v>20</v>
      </c>
      <c r="I25" s="14" t="s">
        <v>20</v>
      </c>
      <c r="J25" s="14" t="s">
        <v>20</v>
      </c>
      <c r="K25" s="14" t="s">
        <v>20</v>
      </c>
      <c r="L25" s="14" t="s">
        <v>20</v>
      </c>
    </row>
    <row r="26" spans="1:12" ht="16.5" customHeight="1" hidden="1">
      <c r="A26" s="7">
        <v>4131</v>
      </c>
      <c r="B26" s="8" t="s">
        <v>280</v>
      </c>
      <c r="C26" s="38">
        <v>4131</v>
      </c>
      <c r="D26" s="14">
        <f>SUM(E26:F26)</f>
        <v>0</v>
      </c>
      <c r="E26" s="14" t="s">
        <v>20</v>
      </c>
      <c r="F26" s="14" t="s">
        <v>45</v>
      </c>
      <c r="G26" s="14">
        <f>SUM(H26:I26)</f>
        <v>0</v>
      </c>
      <c r="H26" s="14" t="s">
        <v>20</v>
      </c>
      <c r="I26" s="14" t="s">
        <v>45</v>
      </c>
      <c r="J26" s="14">
        <f>SUM(K26:L26)</f>
        <v>0</v>
      </c>
      <c r="K26" s="14">
        <v>0</v>
      </c>
      <c r="L26" s="14" t="s">
        <v>45</v>
      </c>
    </row>
    <row r="27" spans="1:12" ht="27" customHeight="1">
      <c r="A27" s="7">
        <v>4200</v>
      </c>
      <c r="B27" s="8" t="s">
        <v>346</v>
      </c>
      <c r="C27" s="38" t="s">
        <v>34</v>
      </c>
      <c r="D27" s="14">
        <f>SUM(D29,D38,D43,D53,D56,D60,)</f>
        <v>105466.2</v>
      </c>
      <c r="E27" s="14">
        <f>SUM(E29,E38,E43,E53,E56,E60,)</f>
        <v>105466.2</v>
      </c>
      <c r="F27" s="14" t="s">
        <v>45</v>
      </c>
      <c r="G27" s="14">
        <f>SUM(G29,G38,G43,G53,G56,G60)</f>
        <v>109133.59999999999</v>
      </c>
      <c r="H27" s="14">
        <f>SUM(H29,H38,H43,H53,H56,H60)</f>
        <v>109133.59999999999</v>
      </c>
      <c r="I27" s="14"/>
      <c r="J27" s="14">
        <f>SUM(J29,J38,J43,J53,J56,J60,)</f>
        <v>86385.514</v>
      </c>
      <c r="K27" s="14">
        <f>SUM(K29,K38,K43,K53,K56,K60,)</f>
        <v>86385.514</v>
      </c>
      <c r="L27" s="14" t="s">
        <v>45</v>
      </c>
    </row>
    <row r="28" spans="1:12" ht="15" customHeight="1">
      <c r="A28" s="7" t="s">
        <v>20</v>
      </c>
      <c r="B28" s="9" t="s">
        <v>27</v>
      </c>
      <c r="C28" s="38" t="s">
        <v>20</v>
      </c>
      <c r="D28" s="14" t="s">
        <v>20</v>
      </c>
      <c r="E28" s="14" t="s">
        <v>20</v>
      </c>
      <c r="F28" s="14" t="s">
        <v>20</v>
      </c>
      <c r="G28" s="14" t="s">
        <v>20</v>
      </c>
      <c r="H28" s="14" t="s">
        <v>20</v>
      </c>
      <c r="I28" s="14" t="s">
        <v>20</v>
      </c>
      <c r="J28" s="14" t="s">
        <v>20</v>
      </c>
      <c r="K28" s="14" t="s">
        <v>20</v>
      </c>
      <c r="L28" s="14" t="s">
        <v>20</v>
      </c>
    </row>
    <row r="29" spans="1:12" ht="27" customHeight="1">
      <c r="A29" s="7">
        <v>4210</v>
      </c>
      <c r="B29" s="9" t="s">
        <v>467</v>
      </c>
      <c r="C29" s="38" t="s">
        <v>34</v>
      </c>
      <c r="D29" s="14">
        <f>SUM(D31:D37)</f>
        <v>42361</v>
      </c>
      <c r="E29" s="14">
        <f>SUM(E31:E37)</f>
        <v>42361</v>
      </c>
      <c r="F29" s="14" t="s">
        <v>276</v>
      </c>
      <c r="G29" s="14">
        <f>SUM(G31:G37)</f>
        <v>45581</v>
      </c>
      <c r="H29" s="14">
        <f>SUM(H31:H37)</f>
        <v>45581</v>
      </c>
      <c r="I29" s="14" t="s">
        <v>276</v>
      </c>
      <c r="J29" s="14">
        <f>SUM(J31:J37)</f>
        <v>35616.927</v>
      </c>
      <c r="K29" s="14">
        <f>SUM(K31:K37)</f>
        <v>35616.927</v>
      </c>
      <c r="L29" s="14" t="s">
        <v>276</v>
      </c>
    </row>
    <row r="30" spans="1:12" ht="16.5" customHeight="1">
      <c r="A30" s="7" t="s">
        <v>20</v>
      </c>
      <c r="B30" s="9" t="s">
        <v>24</v>
      </c>
      <c r="C30" s="38" t="s">
        <v>20</v>
      </c>
      <c r="D30" s="14" t="s">
        <v>20</v>
      </c>
      <c r="E30" s="14" t="s">
        <v>20</v>
      </c>
      <c r="F30" s="14"/>
      <c r="G30" s="14" t="s">
        <v>20</v>
      </c>
      <c r="H30" s="14" t="s">
        <v>20</v>
      </c>
      <c r="I30" s="14"/>
      <c r="J30" s="14" t="s">
        <v>20</v>
      </c>
      <c r="K30" s="14" t="s">
        <v>20</v>
      </c>
      <c r="L30" s="14" t="s">
        <v>20</v>
      </c>
    </row>
    <row r="31" spans="1:12" ht="16.5" customHeight="1">
      <c r="A31" s="7">
        <v>4211</v>
      </c>
      <c r="B31" s="8" t="s">
        <v>347</v>
      </c>
      <c r="C31" s="38">
        <v>4211</v>
      </c>
      <c r="D31" s="14">
        <f>SUM(E31:F31)</f>
        <v>396</v>
      </c>
      <c r="E31" s="14">
        <v>396</v>
      </c>
      <c r="F31" s="14" t="s">
        <v>276</v>
      </c>
      <c r="G31" s="14">
        <f>SUM(H31:I31)</f>
        <v>336</v>
      </c>
      <c r="H31" s="14">
        <v>336</v>
      </c>
      <c r="I31" s="14" t="s">
        <v>276</v>
      </c>
      <c r="J31" s="14">
        <f>SUM(K31:L31)</f>
        <v>0</v>
      </c>
      <c r="K31" s="14">
        <v>0</v>
      </c>
      <c r="L31" s="14"/>
    </row>
    <row r="32" spans="1:12" ht="16.5" customHeight="1">
      <c r="A32" s="7">
        <v>4212</v>
      </c>
      <c r="B32" s="9" t="s">
        <v>348</v>
      </c>
      <c r="C32" s="38">
        <v>4212</v>
      </c>
      <c r="D32" s="14">
        <f aca="true" t="shared" si="3" ref="D32:D37">SUM(E32:F32)</f>
        <v>30146</v>
      </c>
      <c r="E32" s="14">
        <v>30146</v>
      </c>
      <c r="F32" s="14" t="s">
        <v>276</v>
      </c>
      <c r="G32" s="14">
        <f aca="true" t="shared" si="4" ref="G32:G37">SUM(H32:I32)</f>
        <v>33846</v>
      </c>
      <c r="H32" s="14">
        <v>33846</v>
      </c>
      <c r="I32" s="14" t="s">
        <v>276</v>
      </c>
      <c r="J32" s="14">
        <f aca="true" t="shared" si="5" ref="J32:J37">SUM(K32:L32)</f>
        <v>28450.267</v>
      </c>
      <c r="K32" s="14">
        <v>28450.267</v>
      </c>
      <c r="L32" s="14" t="s">
        <v>276</v>
      </c>
    </row>
    <row r="33" spans="1:12" ht="16.5" customHeight="1">
      <c r="A33" s="7">
        <v>4213</v>
      </c>
      <c r="B33" s="9" t="s">
        <v>349</v>
      </c>
      <c r="C33" s="38">
        <v>4213</v>
      </c>
      <c r="D33" s="14">
        <f t="shared" si="3"/>
        <v>9435</v>
      </c>
      <c r="E33" s="14">
        <v>9435</v>
      </c>
      <c r="F33" s="14" t="s">
        <v>276</v>
      </c>
      <c r="G33" s="14">
        <f t="shared" si="4"/>
        <v>7835</v>
      </c>
      <c r="H33" s="14">
        <v>7835</v>
      </c>
      <c r="I33" s="14" t="s">
        <v>276</v>
      </c>
      <c r="J33" s="14">
        <f t="shared" si="5"/>
        <v>4704.65</v>
      </c>
      <c r="K33" s="14">
        <v>4704.65</v>
      </c>
      <c r="L33" s="14" t="s">
        <v>276</v>
      </c>
    </row>
    <row r="34" spans="1:12" ht="16.5" customHeight="1">
      <c r="A34" s="7">
        <v>4214</v>
      </c>
      <c r="B34" s="9" t="s">
        <v>350</v>
      </c>
      <c r="C34" s="38">
        <v>4214</v>
      </c>
      <c r="D34" s="14">
        <f t="shared" si="3"/>
        <v>1323</v>
      </c>
      <c r="E34" s="14">
        <v>1323</v>
      </c>
      <c r="F34" s="14" t="s">
        <v>276</v>
      </c>
      <c r="G34" s="14">
        <f>SUM(H34:I34)</f>
        <v>1323</v>
      </c>
      <c r="H34" s="14">
        <v>1323</v>
      </c>
      <c r="I34" s="14" t="s">
        <v>276</v>
      </c>
      <c r="J34" s="14">
        <f t="shared" si="5"/>
        <v>1263.01</v>
      </c>
      <c r="K34" s="14">
        <v>1263.01</v>
      </c>
      <c r="L34" s="14" t="s">
        <v>276</v>
      </c>
    </row>
    <row r="35" spans="1:12" ht="16.5" customHeight="1">
      <c r="A35" s="7">
        <v>4215</v>
      </c>
      <c r="B35" s="9" t="s">
        <v>351</v>
      </c>
      <c r="C35" s="38">
        <v>4215</v>
      </c>
      <c r="D35" s="14">
        <f t="shared" si="3"/>
        <v>461</v>
      </c>
      <c r="E35" s="14">
        <v>461</v>
      </c>
      <c r="F35" s="14" t="s">
        <v>276</v>
      </c>
      <c r="G35" s="14">
        <f t="shared" si="4"/>
        <v>481</v>
      </c>
      <c r="H35" s="14">
        <v>481</v>
      </c>
      <c r="I35" s="14" t="s">
        <v>276</v>
      </c>
      <c r="J35" s="14">
        <f t="shared" si="5"/>
        <v>434</v>
      </c>
      <c r="K35" s="14">
        <v>434</v>
      </c>
      <c r="L35" s="14" t="s">
        <v>276</v>
      </c>
    </row>
    <row r="36" spans="1:12" ht="16.5" customHeight="1">
      <c r="A36" s="7">
        <v>4216</v>
      </c>
      <c r="B36" s="8" t="s">
        <v>281</v>
      </c>
      <c r="C36" s="38">
        <v>4216</v>
      </c>
      <c r="D36" s="14">
        <f t="shared" si="3"/>
        <v>600</v>
      </c>
      <c r="E36" s="14">
        <v>600</v>
      </c>
      <c r="F36" s="14" t="s">
        <v>276</v>
      </c>
      <c r="G36" s="14">
        <f t="shared" si="4"/>
        <v>1760</v>
      </c>
      <c r="H36" s="14">
        <v>1760</v>
      </c>
      <c r="I36" s="14" t="s">
        <v>276</v>
      </c>
      <c r="J36" s="14">
        <f t="shared" si="5"/>
        <v>765</v>
      </c>
      <c r="K36" s="14">
        <v>765</v>
      </c>
      <c r="L36" s="14" t="s">
        <v>276</v>
      </c>
    </row>
    <row r="37" spans="1:12" ht="16.5" customHeight="1">
      <c r="A37" s="7">
        <v>4217</v>
      </c>
      <c r="B37" s="9" t="s">
        <v>352</v>
      </c>
      <c r="C37" s="38">
        <v>4217</v>
      </c>
      <c r="D37" s="14">
        <f t="shared" si="3"/>
        <v>0</v>
      </c>
      <c r="E37" s="14" t="s">
        <v>20</v>
      </c>
      <c r="F37" s="14" t="s">
        <v>276</v>
      </c>
      <c r="G37" s="14">
        <f t="shared" si="4"/>
        <v>0</v>
      </c>
      <c r="H37" s="14" t="s">
        <v>20</v>
      </c>
      <c r="I37" s="14" t="s">
        <v>276</v>
      </c>
      <c r="J37" s="14">
        <f t="shared" si="5"/>
        <v>0</v>
      </c>
      <c r="K37" s="14" t="s">
        <v>20</v>
      </c>
      <c r="L37" s="14" t="s">
        <v>276</v>
      </c>
    </row>
    <row r="38" spans="1:12" ht="27" customHeight="1" hidden="1">
      <c r="A38" s="7">
        <v>4220</v>
      </c>
      <c r="B38" s="9" t="s">
        <v>353</v>
      </c>
      <c r="C38" s="38" t="s">
        <v>34</v>
      </c>
      <c r="D38" s="14">
        <f>SUM(D40:D42)</f>
        <v>0</v>
      </c>
      <c r="E38" s="14">
        <f>SUM(E40:E42)</f>
        <v>0</v>
      </c>
      <c r="F38" s="14" t="s">
        <v>276</v>
      </c>
      <c r="G38" s="14">
        <f>SUM(G40:G42)</f>
        <v>0</v>
      </c>
      <c r="H38" s="14">
        <f>SUM(H40:H42)</f>
        <v>0</v>
      </c>
      <c r="I38" s="14" t="s">
        <v>276</v>
      </c>
      <c r="J38" s="14">
        <f>SUM(J40:J42)</f>
        <v>0</v>
      </c>
      <c r="K38" s="14">
        <f>SUM(K40:K42)</f>
        <v>0</v>
      </c>
      <c r="L38" s="14" t="s">
        <v>276</v>
      </c>
    </row>
    <row r="39" spans="1:12" ht="16.5" customHeight="1" hidden="1">
      <c r="A39" s="7" t="s">
        <v>20</v>
      </c>
      <c r="B39" s="9" t="s">
        <v>24</v>
      </c>
      <c r="C39" s="38" t="s">
        <v>20</v>
      </c>
      <c r="D39" s="14" t="s">
        <v>20</v>
      </c>
      <c r="E39" s="14" t="s">
        <v>20</v>
      </c>
      <c r="F39" s="14" t="s">
        <v>20</v>
      </c>
      <c r="G39" s="14" t="s">
        <v>20</v>
      </c>
      <c r="H39" s="14" t="s">
        <v>20</v>
      </c>
      <c r="I39" s="14" t="s">
        <v>20</v>
      </c>
      <c r="J39" s="14" t="s">
        <v>20</v>
      </c>
      <c r="K39" s="14" t="s">
        <v>20</v>
      </c>
      <c r="L39" s="14" t="s">
        <v>20</v>
      </c>
    </row>
    <row r="40" spans="1:12" ht="16.5" customHeight="1" hidden="1">
      <c r="A40" s="7">
        <v>4221</v>
      </c>
      <c r="B40" s="8" t="s">
        <v>282</v>
      </c>
      <c r="C40" s="38">
        <v>4221</v>
      </c>
      <c r="D40" s="14">
        <f>SUM(E40:F40)</f>
        <v>0</v>
      </c>
      <c r="E40" s="14">
        <v>0</v>
      </c>
      <c r="F40" s="14" t="s">
        <v>276</v>
      </c>
      <c r="G40" s="14">
        <f>SUM(H40:I40)</f>
        <v>0</v>
      </c>
      <c r="H40" s="14" t="s">
        <v>20</v>
      </c>
      <c r="I40" s="14" t="s">
        <v>276</v>
      </c>
      <c r="J40" s="14">
        <f>SUM(K40)</f>
        <v>0</v>
      </c>
      <c r="K40" s="14" t="s">
        <v>20</v>
      </c>
      <c r="L40" s="14" t="s">
        <v>276</v>
      </c>
    </row>
    <row r="41" spans="1:12" ht="16.5" customHeight="1" hidden="1">
      <c r="A41" s="7">
        <v>4222</v>
      </c>
      <c r="B41" s="8" t="s">
        <v>283</v>
      </c>
      <c r="C41" s="38">
        <v>4222</v>
      </c>
      <c r="D41" s="14">
        <f>SUM(E41:F41)</f>
        <v>0</v>
      </c>
      <c r="E41" s="14">
        <v>0</v>
      </c>
      <c r="F41" s="14" t="s">
        <v>276</v>
      </c>
      <c r="G41" s="14">
        <f>SUM(H41:I41)</f>
        <v>0</v>
      </c>
      <c r="H41" s="14">
        <v>0</v>
      </c>
      <c r="I41" s="14" t="s">
        <v>276</v>
      </c>
      <c r="J41" s="14">
        <f>SUM(K41)</f>
        <v>0</v>
      </c>
      <c r="K41" s="14">
        <v>0</v>
      </c>
      <c r="L41" s="14" t="s">
        <v>276</v>
      </c>
    </row>
    <row r="42" spans="1:12" ht="16.5" customHeight="1" hidden="1">
      <c r="A42" s="7">
        <v>4223</v>
      </c>
      <c r="B42" s="9" t="s">
        <v>354</v>
      </c>
      <c r="C42" s="38">
        <v>4229</v>
      </c>
      <c r="D42" s="14">
        <f>SUM(E42:F42)</f>
        <v>0</v>
      </c>
      <c r="E42" s="14" t="s">
        <v>20</v>
      </c>
      <c r="F42" s="14" t="s">
        <v>276</v>
      </c>
      <c r="G42" s="14">
        <f>SUM(H42:I42)</f>
        <v>0</v>
      </c>
      <c r="H42" s="14" t="s">
        <v>20</v>
      </c>
      <c r="I42" s="14" t="s">
        <v>276</v>
      </c>
      <c r="J42" s="14">
        <f>SUM(K42)</f>
        <v>0</v>
      </c>
      <c r="K42" s="14" t="s">
        <v>20</v>
      </c>
      <c r="L42" s="14" t="s">
        <v>276</v>
      </c>
    </row>
    <row r="43" spans="1:12" ht="27" customHeight="1">
      <c r="A43" s="7">
        <v>4230</v>
      </c>
      <c r="B43" s="9" t="s">
        <v>355</v>
      </c>
      <c r="C43" s="38" t="s">
        <v>34</v>
      </c>
      <c r="D43" s="14">
        <f>SUM(D45:D52)</f>
        <v>11034.8</v>
      </c>
      <c r="E43" s="14">
        <f>SUM(E45:E52)</f>
        <v>11034.8</v>
      </c>
      <c r="F43" s="14" t="s">
        <v>276</v>
      </c>
      <c r="G43" s="14">
        <f>SUM(G45:G52)</f>
        <v>10050.8</v>
      </c>
      <c r="H43" s="14">
        <f>SUM(H45:H52)</f>
        <v>10050.8</v>
      </c>
      <c r="I43" s="14" t="s">
        <v>276</v>
      </c>
      <c r="J43" s="14">
        <f>SUM(J45:J52)</f>
        <v>3752.95</v>
      </c>
      <c r="K43" s="14">
        <f>SUM(K45:K52)</f>
        <v>3752.95</v>
      </c>
      <c r="L43" s="14" t="s">
        <v>276</v>
      </c>
    </row>
    <row r="44" spans="1:12" ht="16.5" customHeight="1">
      <c r="A44" s="7" t="s">
        <v>20</v>
      </c>
      <c r="B44" s="9" t="s">
        <v>24</v>
      </c>
      <c r="C44" s="38" t="s">
        <v>20</v>
      </c>
      <c r="D44" s="14" t="s">
        <v>20</v>
      </c>
      <c r="E44" s="14" t="s">
        <v>20</v>
      </c>
      <c r="F44" s="14" t="s">
        <v>20</v>
      </c>
      <c r="G44" s="14" t="s">
        <v>20</v>
      </c>
      <c r="H44" s="14" t="s">
        <v>20</v>
      </c>
      <c r="I44" s="14" t="s">
        <v>20</v>
      </c>
      <c r="J44" s="14" t="s">
        <v>20</v>
      </c>
      <c r="K44" s="14" t="s">
        <v>20</v>
      </c>
      <c r="L44" s="14" t="s">
        <v>20</v>
      </c>
    </row>
    <row r="45" spans="1:12" ht="16.5" customHeight="1">
      <c r="A45" s="7">
        <v>4231</v>
      </c>
      <c r="B45" s="8" t="s">
        <v>284</v>
      </c>
      <c r="C45" s="38">
        <v>4231</v>
      </c>
      <c r="D45" s="14">
        <f>SUM(E45:F45)</f>
        <v>200</v>
      </c>
      <c r="E45" s="14">
        <v>200</v>
      </c>
      <c r="F45" s="14" t="s">
        <v>276</v>
      </c>
      <c r="G45" s="14">
        <f>SUM(H45:I45)</f>
        <v>200</v>
      </c>
      <c r="H45" s="14">
        <v>200</v>
      </c>
      <c r="I45" s="14" t="s">
        <v>276</v>
      </c>
      <c r="J45" s="14">
        <f>SUM(K45:L45)</f>
        <v>0</v>
      </c>
      <c r="K45" s="14" t="s">
        <v>20</v>
      </c>
      <c r="L45" s="14" t="s">
        <v>276</v>
      </c>
    </row>
    <row r="46" spans="1:12" ht="16.5" customHeight="1">
      <c r="A46" s="7">
        <v>4232</v>
      </c>
      <c r="B46" s="8" t="s">
        <v>285</v>
      </c>
      <c r="C46" s="38">
        <v>4232</v>
      </c>
      <c r="D46" s="14">
        <f aca="true" t="shared" si="6" ref="D46:D52">SUM(E46:F46)</f>
        <v>1552.8</v>
      </c>
      <c r="E46" s="14">
        <v>1552.8</v>
      </c>
      <c r="F46" s="14" t="s">
        <v>276</v>
      </c>
      <c r="G46" s="14">
        <f aca="true" t="shared" si="7" ref="G46:G51">SUM(H46:I46)</f>
        <v>1612.8</v>
      </c>
      <c r="H46" s="14">
        <v>1612.8</v>
      </c>
      <c r="I46" s="14" t="s">
        <v>276</v>
      </c>
      <c r="J46" s="14">
        <f aca="true" t="shared" si="8" ref="J46:J52">SUM(K46:L46)</f>
        <v>1047.2</v>
      </c>
      <c r="K46" s="14">
        <v>1047.2</v>
      </c>
      <c r="L46" s="14" t="s">
        <v>276</v>
      </c>
    </row>
    <row r="47" spans="1:12" ht="16.5" customHeight="1">
      <c r="A47" s="7">
        <v>4233</v>
      </c>
      <c r="B47" s="8" t="s">
        <v>286</v>
      </c>
      <c r="C47" s="38">
        <v>4233</v>
      </c>
      <c r="D47" s="14">
        <f t="shared" si="6"/>
        <v>350</v>
      </c>
      <c r="E47" s="14">
        <v>350</v>
      </c>
      <c r="F47" s="14" t="s">
        <v>276</v>
      </c>
      <c r="G47" s="14">
        <f t="shared" si="7"/>
        <v>350</v>
      </c>
      <c r="H47" s="14">
        <v>350</v>
      </c>
      <c r="I47" s="14" t="s">
        <v>276</v>
      </c>
      <c r="J47" s="14">
        <f t="shared" si="8"/>
        <v>0</v>
      </c>
      <c r="K47" s="14">
        <v>0</v>
      </c>
      <c r="L47" s="14" t="s">
        <v>276</v>
      </c>
    </row>
    <row r="48" spans="1:12" ht="16.5" customHeight="1">
      <c r="A48" s="7">
        <v>4234</v>
      </c>
      <c r="B48" s="8" t="s">
        <v>287</v>
      </c>
      <c r="C48" s="38">
        <v>4234</v>
      </c>
      <c r="D48" s="14">
        <f t="shared" si="6"/>
        <v>370</v>
      </c>
      <c r="E48" s="14">
        <v>370</v>
      </c>
      <c r="F48" s="14" t="s">
        <v>276</v>
      </c>
      <c r="G48" s="14">
        <f t="shared" si="7"/>
        <v>590</v>
      </c>
      <c r="H48" s="14">
        <v>590</v>
      </c>
      <c r="I48" s="14" t="s">
        <v>276</v>
      </c>
      <c r="J48" s="14">
        <f t="shared" si="8"/>
        <v>247.5</v>
      </c>
      <c r="K48" s="14">
        <v>247.5</v>
      </c>
      <c r="L48" s="14" t="s">
        <v>276</v>
      </c>
    </row>
    <row r="49" spans="1:12" ht="16.5" customHeight="1">
      <c r="A49" s="7">
        <v>4235</v>
      </c>
      <c r="B49" s="8" t="s">
        <v>288</v>
      </c>
      <c r="C49" s="38">
        <v>4235</v>
      </c>
      <c r="D49" s="14">
        <f t="shared" si="6"/>
        <v>1980</v>
      </c>
      <c r="E49" s="14">
        <v>1980</v>
      </c>
      <c r="F49" s="14" t="s">
        <v>276</v>
      </c>
      <c r="G49" s="14">
        <f t="shared" si="7"/>
        <v>1900</v>
      </c>
      <c r="H49" s="14">
        <v>1900</v>
      </c>
      <c r="I49" s="14" t="s">
        <v>276</v>
      </c>
      <c r="J49" s="14">
        <f t="shared" si="8"/>
        <v>1584</v>
      </c>
      <c r="K49" s="14">
        <v>1584</v>
      </c>
      <c r="L49" s="14" t="s">
        <v>276</v>
      </c>
    </row>
    <row r="50" spans="1:12" ht="16.5" customHeight="1">
      <c r="A50" s="7">
        <v>4236</v>
      </c>
      <c r="B50" s="8" t="s">
        <v>289</v>
      </c>
      <c r="C50" s="38">
        <v>4236</v>
      </c>
      <c r="D50" s="14">
        <f t="shared" si="6"/>
        <v>0</v>
      </c>
      <c r="E50" s="14" t="s">
        <v>20</v>
      </c>
      <c r="F50" s="14" t="s">
        <v>276</v>
      </c>
      <c r="G50" s="14">
        <f t="shared" si="7"/>
        <v>0</v>
      </c>
      <c r="H50" s="14" t="s">
        <v>20</v>
      </c>
      <c r="I50" s="14" t="s">
        <v>276</v>
      </c>
      <c r="J50" s="14">
        <f t="shared" si="8"/>
        <v>0</v>
      </c>
      <c r="K50" s="14" t="s">
        <v>20</v>
      </c>
      <c r="L50" s="14" t="s">
        <v>276</v>
      </c>
    </row>
    <row r="51" spans="1:12" ht="16.5" customHeight="1">
      <c r="A51" s="7">
        <v>4237</v>
      </c>
      <c r="B51" s="8" t="s">
        <v>290</v>
      </c>
      <c r="C51" s="38">
        <v>4237</v>
      </c>
      <c r="D51" s="14">
        <f t="shared" si="6"/>
        <v>350</v>
      </c>
      <c r="E51" s="14">
        <v>350</v>
      </c>
      <c r="F51" s="14" t="s">
        <v>276</v>
      </c>
      <c r="G51" s="14">
        <f t="shared" si="7"/>
        <v>350</v>
      </c>
      <c r="H51" s="14">
        <v>350</v>
      </c>
      <c r="I51" s="14" t="s">
        <v>276</v>
      </c>
      <c r="J51" s="14">
        <f t="shared" si="8"/>
        <v>0</v>
      </c>
      <c r="K51" s="14">
        <v>0</v>
      </c>
      <c r="L51" s="14" t="s">
        <v>276</v>
      </c>
    </row>
    <row r="52" spans="1:12" ht="16.5" customHeight="1">
      <c r="A52" s="7">
        <v>4238</v>
      </c>
      <c r="B52" s="8" t="s">
        <v>291</v>
      </c>
      <c r="C52" s="38">
        <v>4239</v>
      </c>
      <c r="D52" s="14">
        <f t="shared" si="6"/>
        <v>6232</v>
      </c>
      <c r="E52" s="14">
        <v>6232</v>
      </c>
      <c r="F52" s="14" t="s">
        <v>276</v>
      </c>
      <c r="G52" s="14">
        <f>H52</f>
        <v>5048</v>
      </c>
      <c r="H52" s="14">
        <v>5048</v>
      </c>
      <c r="I52" s="14" t="s">
        <v>276</v>
      </c>
      <c r="J52" s="14">
        <f t="shared" si="8"/>
        <v>874.25</v>
      </c>
      <c r="K52" s="14">
        <v>874.25</v>
      </c>
      <c r="L52" s="14" t="s">
        <v>276</v>
      </c>
    </row>
    <row r="53" spans="1:12" ht="16.5" customHeight="1">
      <c r="A53" s="7">
        <v>4240</v>
      </c>
      <c r="B53" s="8" t="s">
        <v>356</v>
      </c>
      <c r="C53" s="38" t="s">
        <v>34</v>
      </c>
      <c r="D53" s="14">
        <f>SUM(D55)</f>
        <v>3313.6</v>
      </c>
      <c r="E53" s="14">
        <f>SUM(E55)</f>
        <v>3313.6</v>
      </c>
      <c r="F53" s="14" t="s">
        <v>276</v>
      </c>
      <c r="G53" s="14">
        <f>SUM(G55)</f>
        <v>3313.6</v>
      </c>
      <c r="H53" s="14">
        <f>SUM(H55)</f>
        <v>3313.6</v>
      </c>
      <c r="I53" s="14" t="s">
        <v>276</v>
      </c>
      <c r="J53" s="14">
        <f>SUM(J55)</f>
        <v>1360.491</v>
      </c>
      <c r="K53" s="14">
        <f>SUM(K55)</f>
        <v>1360.491</v>
      </c>
      <c r="L53" s="14" t="s">
        <v>276</v>
      </c>
    </row>
    <row r="54" spans="1:12" ht="16.5" customHeight="1">
      <c r="A54" s="7" t="s">
        <v>20</v>
      </c>
      <c r="B54" s="9" t="s">
        <v>24</v>
      </c>
      <c r="C54" s="38" t="s">
        <v>20</v>
      </c>
      <c r="D54" s="14" t="s">
        <v>20</v>
      </c>
      <c r="E54" s="14" t="s">
        <v>20</v>
      </c>
      <c r="F54" s="14"/>
      <c r="G54" s="14" t="s">
        <v>20</v>
      </c>
      <c r="H54" s="14" t="s">
        <v>20</v>
      </c>
      <c r="I54" s="14"/>
      <c r="J54" s="14" t="s">
        <v>20</v>
      </c>
      <c r="K54" s="14" t="s">
        <v>20</v>
      </c>
      <c r="L54" s="14" t="s">
        <v>20</v>
      </c>
    </row>
    <row r="55" spans="1:12" ht="16.5" customHeight="1">
      <c r="A55" s="7">
        <v>4241</v>
      </c>
      <c r="B55" s="8" t="s">
        <v>292</v>
      </c>
      <c r="C55" s="38">
        <v>4241</v>
      </c>
      <c r="D55" s="14">
        <f>SUM(E55:F55)</f>
        <v>3313.6</v>
      </c>
      <c r="E55" s="14">
        <v>3313.6</v>
      </c>
      <c r="F55" s="14" t="s">
        <v>276</v>
      </c>
      <c r="G55" s="14">
        <f>SUM(H55:I55)</f>
        <v>3313.6</v>
      </c>
      <c r="H55" s="14">
        <v>3313.6</v>
      </c>
      <c r="I55" s="14" t="s">
        <v>276</v>
      </c>
      <c r="J55" s="14">
        <f>SUM(K55:L55)</f>
        <v>1360.491</v>
      </c>
      <c r="K55" s="14">
        <v>1360.491</v>
      </c>
      <c r="L55" s="14" t="s">
        <v>276</v>
      </c>
    </row>
    <row r="56" spans="1:12" ht="28.5" customHeight="1">
      <c r="A56" s="7">
        <v>4250</v>
      </c>
      <c r="B56" s="9" t="s">
        <v>409</v>
      </c>
      <c r="C56" s="38" t="s">
        <v>34</v>
      </c>
      <c r="D56" s="14">
        <f>SUM(D58:D59)</f>
        <v>17450</v>
      </c>
      <c r="E56" s="14">
        <f>SUM(E58:E59)</f>
        <v>17450</v>
      </c>
      <c r="F56" s="14" t="s">
        <v>276</v>
      </c>
      <c r="G56" s="14">
        <f>SUM(G58:G59)</f>
        <v>20644</v>
      </c>
      <c r="H56" s="14">
        <f>SUM(H58:H59)</f>
        <v>20644</v>
      </c>
      <c r="I56" s="14" t="s">
        <v>276</v>
      </c>
      <c r="J56" s="14">
        <f>SUM(J58:J59)</f>
        <v>19104.073999999997</v>
      </c>
      <c r="K56" s="14">
        <f>SUM(K58:K59)</f>
        <v>19104.073999999997</v>
      </c>
      <c r="L56" s="14"/>
    </row>
    <row r="57" spans="1:12" ht="16.5" customHeight="1">
      <c r="A57" s="7" t="s">
        <v>20</v>
      </c>
      <c r="B57" s="9" t="s">
        <v>24</v>
      </c>
      <c r="C57" s="38" t="s">
        <v>20</v>
      </c>
      <c r="D57" s="14" t="s">
        <v>20</v>
      </c>
      <c r="E57" s="14" t="s">
        <v>20</v>
      </c>
      <c r="F57" s="14" t="s">
        <v>20</v>
      </c>
      <c r="G57" s="14" t="s">
        <v>20</v>
      </c>
      <c r="H57" s="14" t="s">
        <v>20</v>
      </c>
      <c r="I57" s="14"/>
      <c r="J57" s="14" t="s">
        <v>20</v>
      </c>
      <c r="K57" s="14" t="s">
        <v>20</v>
      </c>
      <c r="L57" s="14" t="s">
        <v>20</v>
      </c>
    </row>
    <row r="58" spans="1:12" ht="16.5" customHeight="1">
      <c r="A58" s="7">
        <v>4251</v>
      </c>
      <c r="B58" s="8" t="s">
        <v>293</v>
      </c>
      <c r="C58" s="38">
        <v>4251</v>
      </c>
      <c r="D58" s="14">
        <f>SUM(E58:F58)</f>
        <v>15300</v>
      </c>
      <c r="E58" s="14">
        <v>15300</v>
      </c>
      <c r="F58" s="14" t="s">
        <v>276</v>
      </c>
      <c r="G58" s="14">
        <f>SUM(H58:I58)</f>
        <v>18494</v>
      </c>
      <c r="H58" s="14">
        <v>18494</v>
      </c>
      <c r="I58" s="14" t="s">
        <v>276</v>
      </c>
      <c r="J58" s="14">
        <f>SUM(K58:L58)</f>
        <v>17211.564</v>
      </c>
      <c r="K58" s="14">
        <v>17211.564</v>
      </c>
      <c r="L58" s="14" t="s">
        <v>276</v>
      </c>
    </row>
    <row r="59" spans="1:12" ht="16.5" customHeight="1">
      <c r="A59" s="7">
        <v>4252</v>
      </c>
      <c r="B59" s="8" t="s">
        <v>294</v>
      </c>
      <c r="C59" s="38">
        <v>4252</v>
      </c>
      <c r="D59" s="14">
        <f>SUM(E59:F59)</f>
        <v>2150</v>
      </c>
      <c r="E59" s="14">
        <v>2150</v>
      </c>
      <c r="F59" s="14" t="s">
        <v>276</v>
      </c>
      <c r="G59" s="14">
        <f>SUM(H59:I59)</f>
        <v>2150</v>
      </c>
      <c r="H59" s="14">
        <v>2150</v>
      </c>
      <c r="I59" s="14" t="s">
        <v>276</v>
      </c>
      <c r="J59" s="14">
        <f>SUM(K59:L59)</f>
        <v>1892.51</v>
      </c>
      <c r="K59" s="14">
        <v>1892.51</v>
      </c>
      <c r="L59" s="14" t="s">
        <v>276</v>
      </c>
    </row>
    <row r="60" spans="1:12" ht="32.25" customHeight="1">
      <c r="A60" s="7">
        <v>4260</v>
      </c>
      <c r="B60" s="8" t="s">
        <v>411</v>
      </c>
      <c r="C60" s="38" t="s">
        <v>34</v>
      </c>
      <c r="D60" s="14">
        <f>SUM(D62:D69)</f>
        <v>31306.8</v>
      </c>
      <c r="E60" s="14">
        <f>SUM(E62:E69)</f>
        <v>31306.8</v>
      </c>
      <c r="F60" s="14" t="s">
        <v>276</v>
      </c>
      <c r="G60" s="14">
        <f>SUM(G62:G69)</f>
        <v>29544.2</v>
      </c>
      <c r="H60" s="14">
        <f>SUM(H62:H69)</f>
        <v>29544.2</v>
      </c>
      <c r="I60" s="14" t="s">
        <v>276</v>
      </c>
      <c r="J60" s="14">
        <f>SUM(J62:J69)</f>
        <v>26551.072</v>
      </c>
      <c r="K60" s="14">
        <f>SUM(K62:K69)</f>
        <v>26551.072</v>
      </c>
      <c r="L60" s="14" t="s">
        <v>276</v>
      </c>
    </row>
    <row r="61" spans="1:12" ht="16.5" customHeight="1">
      <c r="A61" s="7" t="s">
        <v>20</v>
      </c>
      <c r="B61" s="9" t="s">
        <v>24</v>
      </c>
      <c r="C61" s="38" t="s">
        <v>20</v>
      </c>
      <c r="D61" s="14" t="s">
        <v>20</v>
      </c>
      <c r="E61" s="14" t="s">
        <v>20</v>
      </c>
      <c r="F61" s="14" t="s">
        <v>20</v>
      </c>
      <c r="G61" s="14" t="s">
        <v>20</v>
      </c>
      <c r="H61" s="14" t="s">
        <v>20</v>
      </c>
      <c r="I61" s="14" t="s">
        <v>20</v>
      </c>
      <c r="J61" s="14" t="s">
        <v>20</v>
      </c>
      <c r="K61" s="14" t="s">
        <v>20</v>
      </c>
      <c r="L61" s="14" t="s">
        <v>20</v>
      </c>
    </row>
    <row r="62" spans="1:12" ht="16.5" customHeight="1">
      <c r="A62" s="7">
        <v>4261</v>
      </c>
      <c r="B62" s="9" t="s">
        <v>357</v>
      </c>
      <c r="C62" s="38">
        <v>4261</v>
      </c>
      <c r="D62" s="14">
        <f>SUM(E62:F62)</f>
        <v>3010</v>
      </c>
      <c r="E62" s="14">
        <v>3010</v>
      </c>
      <c r="F62" s="14" t="s">
        <v>276</v>
      </c>
      <c r="G62" s="14">
        <f>SUM(H62:I62)</f>
        <v>2840</v>
      </c>
      <c r="H62" s="14">
        <v>2840</v>
      </c>
      <c r="I62" s="14" t="s">
        <v>276</v>
      </c>
      <c r="J62" s="14">
        <f>SUM(K62:L62)</f>
        <v>2278.865</v>
      </c>
      <c r="K62" s="14">
        <v>2278.865</v>
      </c>
      <c r="L62" s="14" t="s">
        <v>276</v>
      </c>
    </row>
    <row r="63" spans="1:12" ht="16.5" customHeight="1">
      <c r="A63" s="7">
        <v>4262</v>
      </c>
      <c r="B63" s="8" t="s">
        <v>295</v>
      </c>
      <c r="C63" s="38">
        <v>4262</v>
      </c>
      <c r="D63" s="14">
        <f aca="true" t="shared" si="9" ref="D63:D69">SUM(E63:F63)</f>
        <v>200</v>
      </c>
      <c r="E63" s="14">
        <v>200</v>
      </c>
      <c r="F63" s="14" t="s">
        <v>276</v>
      </c>
      <c r="G63" s="14">
        <f aca="true" t="shared" si="10" ref="G63:G69">SUM(H63:I63)</f>
        <v>200</v>
      </c>
      <c r="H63" s="14">
        <v>200</v>
      </c>
      <c r="I63" s="14" t="s">
        <v>276</v>
      </c>
      <c r="J63" s="14">
        <f aca="true" t="shared" si="11" ref="J63:J68">SUM(K63:L63)</f>
        <v>0</v>
      </c>
      <c r="K63" s="14" t="s">
        <v>20</v>
      </c>
      <c r="L63" s="14" t="s">
        <v>276</v>
      </c>
    </row>
    <row r="64" spans="1:12" ht="16.5" customHeight="1">
      <c r="A64" s="7">
        <v>4263</v>
      </c>
      <c r="B64" s="9" t="s">
        <v>358</v>
      </c>
      <c r="C64" s="38">
        <v>4263</v>
      </c>
      <c r="D64" s="14">
        <f t="shared" si="9"/>
        <v>0</v>
      </c>
      <c r="E64" s="14" t="s">
        <v>20</v>
      </c>
      <c r="F64" s="14" t="s">
        <v>276</v>
      </c>
      <c r="G64" s="14">
        <f t="shared" si="10"/>
        <v>0</v>
      </c>
      <c r="H64" s="14" t="s">
        <v>20</v>
      </c>
      <c r="I64" s="14" t="s">
        <v>276</v>
      </c>
      <c r="J64" s="14">
        <f t="shared" si="11"/>
        <v>0</v>
      </c>
      <c r="K64" s="14" t="s">
        <v>20</v>
      </c>
      <c r="L64" s="14" t="s">
        <v>276</v>
      </c>
    </row>
    <row r="65" spans="1:12" ht="16.5" customHeight="1">
      <c r="A65" s="7">
        <v>4264</v>
      </c>
      <c r="B65" s="9" t="s">
        <v>359</v>
      </c>
      <c r="C65" s="38">
        <v>4264</v>
      </c>
      <c r="D65" s="14">
        <f t="shared" si="9"/>
        <v>21762.1</v>
      </c>
      <c r="E65" s="14">
        <v>21762.1</v>
      </c>
      <c r="F65" s="14" t="s">
        <v>276</v>
      </c>
      <c r="G65" s="14">
        <f t="shared" si="10"/>
        <v>21562.1</v>
      </c>
      <c r="H65" s="14">
        <v>21562.1</v>
      </c>
      <c r="I65" s="14" t="s">
        <v>276</v>
      </c>
      <c r="J65" s="14">
        <f>K65</f>
        <v>20453.597</v>
      </c>
      <c r="K65" s="14">
        <v>20453.597</v>
      </c>
      <c r="L65" s="14" t="s">
        <v>276</v>
      </c>
    </row>
    <row r="66" spans="1:12" ht="16.5" customHeight="1">
      <c r="A66" s="7">
        <v>4265</v>
      </c>
      <c r="B66" s="9" t="s">
        <v>360</v>
      </c>
      <c r="C66" s="38">
        <v>4265</v>
      </c>
      <c r="D66" s="14">
        <f t="shared" si="9"/>
        <v>0</v>
      </c>
      <c r="E66" s="14" t="s">
        <v>20</v>
      </c>
      <c r="F66" s="14" t="s">
        <v>276</v>
      </c>
      <c r="G66" s="14">
        <f t="shared" si="10"/>
        <v>0</v>
      </c>
      <c r="H66" s="14" t="s">
        <v>20</v>
      </c>
      <c r="I66" s="14" t="s">
        <v>276</v>
      </c>
      <c r="J66" s="14">
        <f t="shared" si="11"/>
        <v>0</v>
      </c>
      <c r="K66" s="14" t="s">
        <v>20</v>
      </c>
      <c r="L66" s="14" t="s">
        <v>276</v>
      </c>
    </row>
    <row r="67" spans="1:12" ht="16.5" customHeight="1">
      <c r="A67" s="7">
        <v>4266</v>
      </c>
      <c r="B67" s="8" t="s">
        <v>296</v>
      </c>
      <c r="C67" s="38">
        <v>4266</v>
      </c>
      <c r="D67" s="14">
        <f t="shared" si="9"/>
        <v>0</v>
      </c>
      <c r="E67" s="14" t="s">
        <v>20</v>
      </c>
      <c r="F67" s="14" t="s">
        <v>276</v>
      </c>
      <c r="G67" s="14">
        <f t="shared" si="10"/>
        <v>0</v>
      </c>
      <c r="H67" s="14" t="s">
        <v>20</v>
      </c>
      <c r="I67" s="14" t="s">
        <v>276</v>
      </c>
      <c r="J67" s="14">
        <f t="shared" si="11"/>
        <v>0</v>
      </c>
      <c r="L67" s="14" t="s">
        <v>276</v>
      </c>
    </row>
    <row r="68" spans="1:12" ht="16.5" customHeight="1">
      <c r="A68" s="7">
        <v>4267</v>
      </c>
      <c r="B68" s="9" t="s">
        <v>361</v>
      </c>
      <c r="C68" s="38">
        <v>4267</v>
      </c>
      <c r="D68" s="14">
        <f t="shared" si="9"/>
        <v>3729.7</v>
      </c>
      <c r="E68" s="14">
        <v>3729.7</v>
      </c>
      <c r="F68" s="14" t="s">
        <v>276</v>
      </c>
      <c r="G68" s="14">
        <f t="shared" si="10"/>
        <v>2769.7</v>
      </c>
      <c r="H68" s="14">
        <v>2769.7</v>
      </c>
      <c r="I68" s="14" t="s">
        <v>276</v>
      </c>
      <c r="J68" s="14">
        <f t="shared" si="11"/>
        <v>2303.21</v>
      </c>
      <c r="K68" s="14">
        <v>2303.21</v>
      </c>
      <c r="L68" s="14" t="s">
        <v>276</v>
      </c>
    </row>
    <row r="69" spans="1:12" ht="16.5" customHeight="1">
      <c r="A69" s="7">
        <v>4268</v>
      </c>
      <c r="B69" s="9" t="s">
        <v>362</v>
      </c>
      <c r="C69" s="38">
        <v>4269</v>
      </c>
      <c r="D69" s="14">
        <f t="shared" si="9"/>
        <v>2605</v>
      </c>
      <c r="E69" s="14">
        <v>2605</v>
      </c>
      <c r="F69" s="14" t="s">
        <v>276</v>
      </c>
      <c r="G69" s="14">
        <f t="shared" si="10"/>
        <v>2172.4</v>
      </c>
      <c r="H69" s="14">
        <v>2172.4</v>
      </c>
      <c r="I69" s="14" t="s">
        <v>276</v>
      </c>
      <c r="J69" s="14">
        <f>SUM(K69:L69)</f>
        <v>1515.4</v>
      </c>
      <c r="K69" s="14">
        <v>1515.4</v>
      </c>
      <c r="L69" s="14" t="s">
        <v>276</v>
      </c>
    </row>
    <row r="70" spans="1:12" ht="16.5" customHeight="1" hidden="1">
      <c r="A70" s="7">
        <v>4300</v>
      </c>
      <c r="B70" s="8" t="s">
        <v>363</v>
      </c>
      <c r="C70" s="38" t="s">
        <v>34</v>
      </c>
      <c r="D70" s="33">
        <f>SUM(D72,D76,D80,)</f>
        <v>0</v>
      </c>
      <c r="E70" s="33">
        <f>SUM(E72,E76,E80,)</f>
        <v>0</v>
      </c>
      <c r="F70" s="33" t="s">
        <v>276</v>
      </c>
      <c r="G70" s="33">
        <f>SUM(G72,G76,G80)</f>
        <v>0</v>
      </c>
      <c r="H70" s="33">
        <f>SUM(H72,H76,H80)</f>
        <v>0</v>
      </c>
      <c r="I70" s="33" t="s">
        <v>276</v>
      </c>
      <c r="J70" s="33">
        <f>SUM(J72,J76,J80)</f>
        <v>0</v>
      </c>
      <c r="K70" s="33">
        <f>SUM(K72,K76,K80)</f>
        <v>0</v>
      </c>
      <c r="L70" s="33" t="s">
        <v>276</v>
      </c>
    </row>
    <row r="71" spans="1:12" ht="16.5" customHeight="1" hidden="1">
      <c r="A71" s="7" t="s">
        <v>20</v>
      </c>
      <c r="B71" s="9" t="s">
        <v>27</v>
      </c>
      <c r="C71" s="38" t="s">
        <v>20</v>
      </c>
      <c r="D71" s="14" t="s">
        <v>20</v>
      </c>
      <c r="E71" s="14" t="s">
        <v>20</v>
      </c>
      <c r="F71" s="14"/>
      <c r="G71" s="14" t="s">
        <v>20</v>
      </c>
      <c r="H71" s="14" t="s">
        <v>20</v>
      </c>
      <c r="I71" s="14"/>
      <c r="J71" s="14" t="s">
        <v>20</v>
      </c>
      <c r="K71" s="14" t="s">
        <v>20</v>
      </c>
      <c r="L71" s="14"/>
    </row>
    <row r="72" spans="1:12" ht="16.5" customHeight="1" hidden="1">
      <c r="A72" s="7">
        <v>4310</v>
      </c>
      <c r="B72" s="9" t="s">
        <v>364</v>
      </c>
      <c r="C72" s="38" t="s">
        <v>34</v>
      </c>
      <c r="D72" s="14">
        <f>SUM(D74:D75)</f>
        <v>0</v>
      </c>
      <c r="E72" s="14">
        <f>SUM(E74:E75)</f>
        <v>0</v>
      </c>
      <c r="F72" s="14" t="s">
        <v>276</v>
      </c>
      <c r="G72" s="14">
        <f>SUM(G74:G75)</f>
        <v>0</v>
      </c>
      <c r="H72" s="14">
        <f>SUM(H74:H75)</f>
        <v>0</v>
      </c>
      <c r="I72" s="14" t="s">
        <v>45</v>
      </c>
      <c r="J72" s="14">
        <f>SUM(J74:J75)</f>
        <v>0</v>
      </c>
      <c r="K72" s="14">
        <f>SUM(K74:K75)</f>
        <v>0</v>
      </c>
      <c r="L72" s="14" t="s">
        <v>276</v>
      </c>
    </row>
    <row r="73" spans="1:12" ht="16.5" customHeight="1" hidden="1">
      <c r="A73" s="7" t="s">
        <v>20</v>
      </c>
      <c r="B73" s="9" t="s">
        <v>24</v>
      </c>
      <c r="C73" s="38" t="s">
        <v>20</v>
      </c>
      <c r="D73" s="14" t="s">
        <v>20</v>
      </c>
      <c r="E73" s="14" t="s">
        <v>20</v>
      </c>
      <c r="F73" s="14"/>
      <c r="G73" s="14" t="s">
        <v>20</v>
      </c>
      <c r="H73" s="14" t="s">
        <v>20</v>
      </c>
      <c r="I73" s="14"/>
      <c r="J73" s="14" t="s">
        <v>20</v>
      </c>
      <c r="K73" s="14" t="s">
        <v>20</v>
      </c>
      <c r="L73" s="14"/>
    </row>
    <row r="74" spans="1:12" ht="16.5" customHeight="1" hidden="1">
      <c r="A74" s="7">
        <v>4311</v>
      </c>
      <c r="B74" s="8" t="s">
        <v>297</v>
      </c>
      <c r="C74" s="38">
        <v>4411</v>
      </c>
      <c r="D74" s="14">
        <f>SUM(E74:F74)</f>
        <v>0</v>
      </c>
      <c r="E74" s="14" t="s">
        <v>20</v>
      </c>
      <c r="F74" s="14" t="s">
        <v>276</v>
      </c>
      <c r="G74" s="14">
        <f>SUM(H74:I74)</f>
        <v>0</v>
      </c>
      <c r="H74" s="14" t="s">
        <v>20</v>
      </c>
      <c r="I74" s="14" t="s">
        <v>276</v>
      </c>
      <c r="J74" s="14">
        <f>SUM(K74:L74)</f>
        <v>0</v>
      </c>
      <c r="K74" s="14" t="s">
        <v>20</v>
      </c>
      <c r="L74" s="14" t="s">
        <v>276</v>
      </c>
    </row>
    <row r="75" spans="1:12" ht="16.5" customHeight="1" hidden="1">
      <c r="A75" s="7">
        <v>4312</v>
      </c>
      <c r="B75" s="8" t="s">
        <v>298</v>
      </c>
      <c r="C75" s="38">
        <v>4412</v>
      </c>
      <c r="D75" s="14">
        <f>SUM(E75:F75)</f>
        <v>0</v>
      </c>
      <c r="E75" s="14" t="s">
        <v>20</v>
      </c>
      <c r="F75" s="14" t="s">
        <v>276</v>
      </c>
      <c r="G75" s="14">
        <f>SUM(H75:I75)</f>
        <v>0</v>
      </c>
      <c r="H75" s="14" t="s">
        <v>20</v>
      </c>
      <c r="I75" s="14" t="s">
        <v>276</v>
      </c>
      <c r="J75" s="14">
        <f>SUM(K75:L75)</f>
        <v>0</v>
      </c>
      <c r="K75" s="14" t="s">
        <v>20</v>
      </c>
      <c r="L75" s="14" t="s">
        <v>276</v>
      </c>
    </row>
    <row r="76" spans="1:12" ht="16.5" customHeight="1" hidden="1">
      <c r="A76" s="7">
        <v>4320</v>
      </c>
      <c r="B76" s="9" t="s">
        <v>365</v>
      </c>
      <c r="C76" s="38" t="s">
        <v>34</v>
      </c>
      <c r="D76" s="14">
        <f>SUM(D78:D79)</f>
        <v>0</v>
      </c>
      <c r="E76" s="14">
        <f>SUM(E78:E79)</f>
        <v>0</v>
      </c>
      <c r="F76" s="14" t="s">
        <v>276</v>
      </c>
      <c r="G76" s="14">
        <f>SUM(G78:G79)</f>
        <v>0</v>
      </c>
      <c r="H76" s="14">
        <f>SUM(H78:H79)</f>
        <v>0</v>
      </c>
      <c r="I76" s="14" t="s">
        <v>276</v>
      </c>
      <c r="J76" s="14">
        <f>SUM(J78:J79)</f>
        <v>0</v>
      </c>
      <c r="K76" s="14">
        <f>SUM(K78:K79)</f>
        <v>0</v>
      </c>
      <c r="L76" s="14" t="s">
        <v>276</v>
      </c>
    </row>
    <row r="77" spans="1:12" ht="16.5" customHeight="1" hidden="1">
      <c r="A77" s="7" t="s">
        <v>20</v>
      </c>
      <c r="B77" s="9" t="s">
        <v>24</v>
      </c>
      <c r="C77" s="38" t="s">
        <v>20</v>
      </c>
      <c r="D77" s="14" t="s">
        <v>20</v>
      </c>
      <c r="E77" s="14" t="s">
        <v>20</v>
      </c>
      <c r="F77" s="14"/>
      <c r="G77" s="14" t="s">
        <v>20</v>
      </c>
      <c r="H77" s="14" t="s">
        <v>20</v>
      </c>
      <c r="I77" s="14"/>
      <c r="J77" s="14" t="s">
        <v>20</v>
      </c>
      <c r="K77" s="14" t="s">
        <v>20</v>
      </c>
      <c r="L77" s="14"/>
    </row>
    <row r="78" spans="1:12" ht="16.5" customHeight="1" hidden="1">
      <c r="A78" s="7">
        <v>4321</v>
      </c>
      <c r="B78" s="8" t="s">
        <v>299</v>
      </c>
      <c r="C78" s="38">
        <v>4421</v>
      </c>
      <c r="D78" s="14">
        <f>SUM(E78:F78)</f>
        <v>0</v>
      </c>
      <c r="E78" s="14" t="s">
        <v>20</v>
      </c>
      <c r="F78" s="14" t="s">
        <v>276</v>
      </c>
      <c r="G78" s="14">
        <f>SUM(H78:I78)</f>
        <v>0</v>
      </c>
      <c r="H78" s="14" t="s">
        <v>20</v>
      </c>
      <c r="I78" s="14" t="s">
        <v>276</v>
      </c>
      <c r="J78" s="14">
        <f>SUM(K78:L78)</f>
        <v>0</v>
      </c>
      <c r="K78" s="14" t="s">
        <v>20</v>
      </c>
      <c r="L78" s="14" t="s">
        <v>276</v>
      </c>
    </row>
    <row r="79" spans="1:12" ht="16.5" customHeight="1" hidden="1">
      <c r="A79" s="7">
        <v>4322</v>
      </c>
      <c r="B79" s="8" t="s">
        <v>300</v>
      </c>
      <c r="C79" s="38">
        <v>4422</v>
      </c>
      <c r="D79" s="14">
        <f>SUM(E79:F79)</f>
        <v>0</v>
      </c>
      <c r="E79" s="14" t="s">
        <v>20</v>
      </c>
      <c r="F79" s="14" t="s">
        <v>276</v>
      </c>
      <c r="G79" s="14">
        <f>SUM(H79:I79)</f>
        <v>0</v>
      </c>
      <c r="H79" s="14" t="s">
        <v>20</v>
      </c>
      <c r="I79" s="14" t="s">
        <v>276</v>
      </c>
      <c r="J79" s="14">
        <f>SUM(K79:L79)</f>
        <v>0</v>
      </c>
      <c r="K79" s="14" t="s">
        <v>20</v>
      </c>
      <c r="L79" s="14" t="s">
        <v>276</v>
      </c>
    </row>
    <row r="80" spans="1:12" ht="30" customHeight="1" hidden="1">
      <c r="A80" s="7">
        <v>4330</v>
      </c>
      <c r="B80" s="8" t="s">
        <v>366</v>
      </c>
      <c r="C80" s="38" t="s">
        <v>34</v>
      </c>
      <c r="D80" s="14">
        <f>SUM(D82:D84)</f>
        <v>0</v>
      </c>
      <c r="E80" s="14">
        <f>SUM(E82:E84)</f>
        <v>0</v>
      </c>
      <c r="F80" s="14" t="s">
        <v>276</v>
      </c>
      <c r="G80" s="14">
        <f>SUM(G82:G84)</f>
        <v>0</v>
      </c>
      <c r="H80" s="14">
        <f>SUM(H82:H84)</f>
        <v>0</v>
      </c>
      <c r="I80" s="14" t="s">
        <v>276</v>
      </c>
      <c r="J80" s="14">
        <f>SUM(J82:J84)</f>
        <v>0</v>
      </c>
      <c r="K80" s="14">
        <f>SUM(K82:K84)</f>
        <v>0</v>
      </c>
      <c r="L80" s="14" t="s">
        <v>276</v>
      </c>
    </row>
    <row r="81" spans="1:12" ht="16.5" customHeight="1" hidden="1">
      <c r="A81" s="7" t="s">
        <v>20</v>
      </c>
      <c r="B81" s="9" t="s">
        <v>24</v>
      </c>
      <c r="C81" s="38" t="s">
        <v>20</v>
      </c>
      <c r="D81" s="14" t="s">
        <v>20</v>
      </c>
      <c r="E81" s="14" t="s">
        <v>20</v>
      </c>
      <c r="F81" s="14"/>
      <c r="G81" s="14" t="s">
        <v>20</v>
      </c>
      <c r="H81" s="14" t="s">
        <v>20</v>
      </c>
      <c r="I81" s="14"/>
      <c r="J81" s="14" t="s">
        <v>20</v>
      </c>
      <c r="K81" s="14" t="s">
        <v>20</v>
      </c>
      <c r="L81" s="14"/>
    </row>
    <row r="82" spans="1:12" ht="16.5" customHeight="1" hidden="1">
      <c r="A82" s="7">
        <v>4331</v>
      </c>
      <c r="B82" s="8" t="s">
        <v>301</v>
      </c>
      <c r="C82" s="38">
        <v>4431</v>
      </c>
      <c r="D82" s="14">
        <f>SUM(E82:F82)</f>
        <v>0</v>
      </c>
      <c r="E82" s="14" t="s">
        <v>20</v>
      </c>
      <c r="F82" s="14" t="s">
        <v>276</v>
      </c>
      <c r="G82" s="14">
        <f>SUM(H82:I82)</f>
        <v>0</v>
      </c>
      <c r="H82" s="14" t="s">
        <v>20</v>
      </c>
      <c r="I82" s="14" t="s">
        <v>276</v>
      </c>
      <c r="J82" s="14">
        <f>SUM(K82:L82)</f>
        <v>0</v>
      </c>
      <c r="K82" s="14" t="s">
        <v>20</v>
      </c>
      <c r="L82" s="14" t="s">
        <v>276</v>
      </c>
    </row>
    <row r="83" spans="1:12" ht="16.5" customHeight="1" hidden="1">
      <c r="A83" s="7">
        <v>4332</v>
      </c>
      <c r="B83" s="8" t="s">
        <v>302</v>
      </c>
      <c r="C83" s="38">
        <v>4432</v>
      </c>
      <c r="D83" s="14">
        <f>SUM(E83:F83)</f>
        <v>0</v>
      </c>
      <c r="E83" s="14" t="s">
        <v>20</v>
      </c>
      <c r="F83" s="14" t="s">
        <v>276</v>
      </c>
      <c r="G83" s="14">
        <f>SUM(H83:I83)</f>
        <v>0</v>
      </c>
      <c r="H83" s="14" t="s">
        <v>20</v>
      </c>
      <c r="I83" s="14" t="s">
        <v>276</v>
      </c>
      <c r="J83" s="14">
        <f>SUM(K83:L83)</f>
        <v>0</v>
      </c>
      <c r="K83" s="14" t="s">
        <v>20</v>
      </c>
      <c r="L83" s="14" t="s">
        <v>276</v>
      </c>
    </row>
    <row r="84" spans="1:12" ht="16.5" customHeight="1" hidden="1">
      <c r="A84" s="7">
        <v>4333</v>
      </c>
      <c r="B84" s="8" t="s">
        <v>303</v>
      </c>
      <c r="C84" s="38">
        <v>4433</v>
      </c>
      <c r="D84" s="14">
        <f>SUM(E84:F84)</f>
        <v>0</v>
      </c>
      <c r="E84" s="14" t="s">
        <v>20</v>
      </c>
      <c r="F84" s="14" t="s">
        <v>276</v>
      </c>
      <c r="G84" s="14">
        <f>SUM(H84:I84)</f>
        <v>0</v>
      </c>
      <c r="H84" s="14" t="s">
        <v>20</v>
      </c>
      <c r="I84" s="14" t="s">
        <v>276</v>
      </c>
      <c r="J84" s="14">
        <f>SUM(K84:L84)</f>
        <v>0</v>
      </c>
      <c r="K84" s="14" t="s">
        <v>20</v>
      </c>
      <c r="L84" s="14" t="s">
        <v>276</v>
      </c>
    </row>
    <row r="85" spans="1:12" ht="16.5" customHeight="1">
      <c r="A85" s="7">
        <v>4400</v>
      </c>
      <c r="B85" s="8" t="s">
        <v>367</v>
      </c>
      <c r="C85" s="38" t="s">
        <v>34</v>
      </c>
      <c r="D85" s="33">
        <f>SUM(D87,D91)</f>
        <v>97501.4</v>
      </c>
      <c r="E85" s="33">
        <f>SUM(E87,E91)</f>
        <v>97501.4</v>
      </c>
      <c r="F85" s="33" t="s">
        <v>276</v>
      </c>
      <c r="G85" s="33">
        <f>SUM(G87,G91)</f>
        <v>98126.6</v>
      </c>
      <c r="H85" s="33">
        <f>SUM(H87,H91)</f>
        <v>98126.6</v>
      </c>
      <c r="I85" s="33" t="s">
        <v>276</v>
      </c>
      <c r="J85" s="33">
        <f>SUM(J87,J91)</f>
        <v>94627.372</v>
      </c>
      <c r="K85" s="33">
        <f>SUM(K87,K91)</f>
        <v>94627.372</v>
      </c>
      <c r="L85" s="33" t="s">
        <v>276</v>
      </c>
    </row>
    <row r="86" spans="1:12" ht="16.5" customHeight="1">
      <c r="A86" s="7" t="s">
        <v>20</v>
      </c>
      <c r="B86" s="9" t="s">
        <v>27</v>
      </c>
      <c r="C86" s="38" t="s">
        <v>20</v>
      </c>
      <c r="D86" s="14" t="s">
        <v>20</v>
      </c>
      <c r="E86" s="14" t="s">
        <v>20</v>
      </c>
      <c r="F86" s="14"/>
      <c r="G86" s="14" t="s">
        <v>20</v>
      </c>
      <c r="H86" s="14" t="s">
        <v>20</v>
      </c>
      <c r="I86" s="14"/>
      <c r="J86" s="14" t="s">
        <v>20</v>
      </c>
      <c r="K86" s="14" t="s">
        <v>20</v>
      </c>
      <c r="L86" s="14"/>
    </row>
    <row r="87" spans="1:12" ht="27">
      <c r="A87" s="7">
        <v>4410</v>
      </c>
      <c r="B87" s="8" t="s">
        <v>368</v>
      </c>
      <c r="C87" s="38" t="s">
        <v>34</v>
      </c>
      <c r="D87" s="14">
        <f>SUM(D89:D90)</f>
        <v>97501.4</v>
      </c>
      <c r="E87" s="14">
        <f>SUM(E89:E90)</f>
        <v>97501.4</v>
      </c>
      <c r="F87" s="14" t="s">
        <v>276</v>
      </c>
      <c r="G87" s="14">
        <f>SUM(G89:G90)</f>
        <v>98126.6</v>
      </c>
      <c r="H87" s="14">
        <f>SUM(H89:H90)</f>
        <v>98126.6</v>
      </c>
      <c r="I87" s="14" t="s">
        <v>276</v>
      </c>
      <c r="J87" s="14">
        <f>SUM(J89)</f>
        <v>94627.372</v>
      </c>
      <c r="K87" s="14">
        <f>SUM(K89:K90)</f>
        <v>94627.372</v>
      </c>
      <c r="L87" s="14" t="s">
        <v>276</v>
      </c>
    </row>
    <row r="88" spans="1:12" ht="18" customHeight="1">
      <c r="A88" s="7" t="s">
        <v>20</v>
      </c>
      <c r="B88" s="9" t="s">
        <v>24</v>
      </c>
      <c r="C88" s="38" t="s">
        <v>20</v>
      </c>
      <c r="D88" s="14" t="s">
        <v>20</v>
      </c>
      <c r="E88" s="14" t="s">
        <v>20</v>
      </c>
      <c r="F88" s="14"/>
      <c r="G88" s="14" t="s">
        <v>20</v>
      </c>
      <c r="H88" s="14" t="s">
        <v>20</v>
      </c>
      <c r="I88" s="14"/>
      <c r="J88" s="14" t="s">
        <v>20</v>
      </c>
      <c r="K88" s="14" t="s">
        <v>20</v>
      </c>
      <c r="L88" s="14"/>
    </row>
    <row r="89" spans="1:12" ht="29.25" customHeight="1">
      <c r="A89" s="7">
        <v>4411</v>
      </c>
      <c r="B89" s="8" t="s">
        <v>510</v>
      </c>
      <c r="C89" s="38">
        <v>4511</v>
      </c>
      <c r="D89" s="14">
        <f>SUM(E89:F89)</f>
        <v>97501.4</v>
      </c>
      <c r="E89" s="14">
        <v>97501.4</v>
      </c>
      <c r="F89" s="14" t="s">
        <v>276</v>
      </c>
      <c r="G89" s="14">
        <f>SUM(H89:I89)</f>
        <v>98126.6</v>
      </c>
      <c r="H89" s="14">
        <v>98126.6</v>
      </c>
      <c r="I89" s="14" t="s">
        <v>276</v>
      </c>
      <c r="J89" s="14">
        <f>SUM(K89:L89)</f>
        <v>94627.372</v>
      </c>
      <c r="K89" s="14">
        <v>94627.372</v>
      </c>
      <c r="L89" s="14" t="s">
        <v>276</v>
      </c>
    </row>
    <row r="90" spans="1:12" ht="30" customHeight="1">
      <c r="A90" s="7">
        <v>4412</v>
      </c>
      <c r="B90" s="8" t="s">
        <v>509</v>
      </c>
      <c r="C90" s="38">
        <v>4512</v>
      </c>
      <c r="D90" s="14">
        <f>SUM(E90:F90)</f>
        <v>0</v>
      </c>
      <c r="E90" s="14" t="s">
        <v>20</v>
      </c>
      <c r="F90" s="14" t="s">
        <v>276</v>
      </c>
      <c r="G90" s="14">
        <f>SUM(H90:I90)</f>
        <v>0</v>
      </c>
      <c r="H90" s="14"/>
      <c r="I90" s="14" t="s">
        <v>276</v>
      </c>
      <c r="J90" s="14">
        <f>SUM(K90:L90)</f>
        <v>0</v>
      </c>
      <c r="K90" s="14" t="s">
        <v>20</v>
      </c>
      <c r="L90" s="14" t="s">
        <v>276</v>
      </c>
    </row>
    <row r="91" spans="1:12" ht="27" customHeight="1" hidden="1">
      <c r="A91" s="7">
        <v>4420</v>
      </c>
      <c r="B91" s="9" t="s">
        <v>369</v>
      </c>
      <c r="C91" s="38" t="s">
        <v>34</v>
      </c>
      <c r="D91" s="14">
        <f>SUM(D93:D94)</f>
        <v>0</v>
      </c>
      <c r="E91" s="14">
        <f>SUM(E93:E94)</f>
        <v>0</v>
      </c>
      <c r="F91" s="14" t="s">
        <v>276</v>
      </c>
      <c r="G91" s="14">
        <f>SUM(G93:G94)</f>
        <v>0</v>
      </c>
      <c r="H91" s="14">
        <f>SUM(H93:H94)</f>
        <v>0</v>
      </c>
      <c r="I91" s="14" t="s">
        <v>276</v>
      </c>
      <c r="J91" s="14">
        <f>SUM(J93:J94)</f>
        <v>0</v>
      </c>
      <c r="K91" s="14">
        <f>SUM(K93:K94)</f>
        <v>0</v>
      </c>
      <c r="L91" s="14" t="s">
        <v>276</v>
      </c>
    </row>
    <row r="92" spans="1:12" ht="15" customHeight="1" hidden="1">
      <c r="A92" s="7" t="s">
        <v>20</v>
      </c>
      <c r="B92" s="9" t="s">
        <v>24</v>
      </c>
      <c r="C92" s="38" t="s">
        <v>20</v>
      </c>
      <c r="D92" s="14" t="s">
        <v>20</v>
      </c>
      <c r="E92" s="14" t="s">
        <v>20</v>
      </c>
      <c r="F92" s="14"/>
      <c r="G92" s="14" t="s">
        <v>20</v>
      </c>
      <c r="H92" s="14" t="s">
        <v>20</v>
      </c>
      <c r="I92" s="14"/>
      <c r="J92" s="14" t="s">
        <v>20</v>
      </c>
      <c r="K92" s="14" t="s">
        <v>20</v>
      </c>
      <c r="L92" s="14"/>
    </row>
    <row r="93" spans="1:12" ht="27" customHeight="1" hidden="1">
      <c r="A93" s="7">
        <v>4421</v>
      </c>
      <c r="B93" s="8" t="s">
        <v>468</v>
      </c>
      <c r="C93" s="38">
        <v>4521</v>
      </c>
      <c r="D93" s="14">
        <f>SUM(E93:F93)</f>
        <v>0</v>
      </c>
      <c r="E93" s="14" t="s">
        <v>20</v>
      </c>
      <c r="F93" s="14" t="s">
        <v>276</v>
      </c>
      <c r="G93" s="14">
        <f>SUM(H93:I93)</f>
        <v>0</v>
      </c>
      <c r="H93" s="14" t="s">
        <v>20</v>
      </c>
      <c r="I93" s="14" t="s">
        <v>276</v>
      </c>
      <c r="J93" s="14">
        <f>SUM(K93:L93)</f>
        <v>0</v>
      </c>
      <c r="K93" s="14" t="s">
        <v>20</v>
      </c>
      <c r="L93" s="14" t="s">
        <v>276</v>
      </c>
    </row>
    <row r="94" spans="1:12" ht="27" customHeight="1" hidden="1">
      <c r="A94" s="7">
        <v>4422</v>
      </c>
      <c r="B94" s="9" t="s">
        <v>506</v>
      </c>
      <c r="C94" s="38">
        <v>4522</v>
      </c>
      <c r="D94" s="14">
        <f>SUM(E94:F94)</f>
        <v>0</v>
      </c>
      <c r="E94" s="14" t="s">
        <v>20</v>
      </c>
      <c r="F94" s="14" t="s">
        <v>276</v>
      </c>
      <c r="G94" s="14">
        <f>SUM(H94:I94)</f>
        <v>0</v>
      </c>
      <c r="H94" s="14" t="s">
        <v>20</v>
      </c>
      <c r="I94" s="14" t="s">
        <v>276</v>
      </c>
      <c r="J94" s="14">
        <f>SUM(K94:L94)</f>
        <v>0</v>
      </c>
      <c r="K94" s="14" t="s">
        <v>20</v>
      </c>
      <c r="L94" s="14" t="s">
        <v>276</v>
      </c>
    </row>
    <row r="95" spans="1:12" ht="16.5" customHeight="1">
      <c r="A95" s="7">
        <v>4500</v>
      </c>
      <c r="B95" s="8" t="s">
        <v>370</v>
      </c>
      <c r="C95" s="38" t="s">
        <v>34</v>
      </c>
      <c r="D95" s="33">
        <f>SUM(D97,D101,D105,D113)</f>
        <v>2550</v>
      </c>
      <c r="E95" s="33">
        <f>SUM(E97,E101,E105,E113,)</f>
        <v>2550</v>
      </c>
      <c r="F95" s="33" t="s">
        <v>276</v>
      </c>
      <c r="G95" s="33">
        <f>SUM(G97,G101,G105,G113)</f>
        <v>13014</v>
      </c>
      <c r="H95" s="33">
        <f>SUM(H97,H101,H105,H113)</f>
        <v>13014</v>
      </c>
      <c r="I95" s="33" t="s">
        <v>276</v>
      </c>
      <c r="J95" s="33">
        <f>SUM(J97,J101,J105,J113,)</f>
        <v>11264</v>
      </c>
      <c r="K95" s="33">
        <f>SUM(K97,K101,K105,K113)</f>
        <v>11264</v>
      </c>
      <c r="L95" s="33" t="s">
        <v>276</v>
      </c>
    </row>
    <row r="96" spans="1:12" ht="16.5" customHeight="1">
      <c r="A96" s="7" t="s">
        <v>20</v>
      </c>
      <c r="B96" s="9" t="s">
        <v>27</v>
      </c>
      <c r="C96" s="38" t="s">
        <v>20</v>
      </c>
      <c r="D96" s="14" t="s">
        <v>20</v>
      </c>
      <c r="E96" s="14" t="s">
        <v>20</v>
      </c>
      <c r="F96" s="14"/>
      <c r="G96" s="14" t="s">
        <v>20</v>
      </c>
      <c r="H96" s="14" t="s">
        <v>20</v>
      </c>
      <c r="I96" s="14"/>
      <c r="J96" s="14" t="s">
        <v>20</v>
      </c>
      <c r="K96" s="14" t="s">
        <v>20</v>
      </c>
      <c r="L96" s="14"/>
    </row>
    <row r="97" spans="1:12" ht="16.5" customHeight="1" hidden="1">
      <c r="A97" s="7">
        <v>4510</v>
      </c>
      <c r="B97" s="8" t="s">
        <v>371</v>
      </c>
      <c r="C97" s="38" t="s">
        <v>34</v>
      </c>
      <c r="D97" s="14">
        <f>SUM(E97:F97)</f>
        <v>0</v>
      </c>
      <c r="E97" s="14">
        <f>SUM(E99:E100)</f>
        <v>0</v>
      </c>
      <c r="F97" s="14" t="s">
        <v>276</v>
      </c>
      <c r="G97" s="14">
        <f>SUM(G99:G100)</f>
        <v>0</v>
      </c>
      <c r="H97" s="14">
        <f>SUM(H99:H100)</f>
        <v>0</v>
      </c>
      <c r="I97" s="14" t="s">
        <v>276</v>
      </c>
      <c r="J97" s="14">
        <f>SUM(J99:J100)</f>
        <v>0</v>
      </c>
      <c r="K97" s="14">
        <f>SUM(K99:K100)</f>
        <v>0</v>
      </c>
      <c r="L97" s="14" t="s">
        <v>276</v>
      </c>
    </row>
    <row r="98" spans="1:12" ht="16.5" customHeight="1" hidden="1">
      <c r="A98" s="7" t="s">
        <v>20</v>
      </c>
      <c r="B98" s="9" t="s">
        <v>24</v>
      </c>
      <c r="C98" s="38" t="s">
        <v>20</v>
      </c>
      <c r="D98" s="14" t="s">
        <v>20</v>
      </c>
      <c r="E98" s="14" t="s">
        <v>20</v>
      </c>
      <c r="F98" s="14"/>
      <c r="G98" s="14" t="s">
        <v>20</v>
      </c>
      <c r="H98" s="14" t="s">
        <v>20</v>
      </c>
      <c r="I98" s="14"/>
      <c r="J98" s="14" t="s">
        <v>20</v>
      </c>
      <c r="K98" s="14" t="s">
        <v>20</v>
      </c>
      <c r="L98" s="14"/>
    </row>
    <row r="99" spans="1:12" ht="16.5" customHeight="1" hidden="1">
      <c r="A99" s="7">
        <v>4511</v>
      </c>
      <c r="B99" s="9" t="s">
        <v>372</v>
      </c>
      <c r="C99" s="38">
        <v>4611</v>
      </c>
      <c r="D99" s="14">
        <f>SUM(E99:F99)</f>
        <v>0</v>
      </c>
      <c r="E99" s="13"/>
      <c r="F99" s="14" t="s">
        <v>276</v>
      </c>
      <c r="G99" s="14">
        <f>SUM(H99:I99)</f>
        <v>0</v>
      </c>
      <c r="H99" s="13"/>
      <c r="I99" s="14" t="s">
        <v>276</v>
      </c>
      <c r="J99" s="14">
        <f>SUM(K99:L99)</f>
        <v>0</v>
      </c>
      <c r="K99" s="13"/>
      <c r="L99" s="14" t="s">
        <v>276</v>
      </c>
    </row>
    <row r="100" spans="1:12" ht="16.5" customHeight="1" hidden="1">
      <c r="A100" s="7">
        <v>4512</v>
      </c>
      <c r="B100" s="8" t="s">
        <v>304</v>
      </c>
      <c r="C100" s="38">
        <v>4612</v>
      </c>
      <c r="D100" s="14">
        <f>SUM(E100:F100)</f>
        <v>0</v>
      </c>
      <c r="E100" s="13"/>
      <c r="F100" s="14" t="s">
        <v>276</v>
      </c>
      <c r="G100" s="14">
        <f>SUM(H100:I100)</f>
        <v>0</v>
      </c>
      <c r="H100" s="13"/>
      <c r="I100" s="14" t="s">
        <v>276</v>
      </c>
      <c r="J100" s="14">
        <f>SUM(K100:L100)</f>
        <v>0</v>
      </c>
      <c r="K100" s="13"/>
      <c r="L100" s="14" t="s">
        <v>276</v>
      </c>
    </row>
    <row r="101" spans="1:12" ht="30.75" customHeight="1" hidden="1">
      <c r="A101" s="7">
        <v>4520</v>
      </c>
      <c r="B101" s="8" t="s">
        <v>373</v>
      </c>
      <c r="C101" s="38" t="s">
        <v>34</v>
      </c>
      <c r="D101" s="14">
        <f>SUM(D103:D104)</f>
        <v>0</v>
      </c>
      <c r="E101" s="14">
        <f>SUM(E103:E104)</f>
        <v>0</v>
      </c>
      <c r="F101" s="14" t="s">
        <v>276</v>
      </c>
      <c r="G101" s="14">
        <f>SUM(G103:G104)</f>
        <v>0</v>
      </c>
      <c r="H101" s="14">
        <f>SUM(H103:H104)</f>
        <v>0</v>
      </c>
      <c r="I101" s="14" t="s">
        <v>276</v>
      </c>
      <c r="J101" s="14">
        <f>SUM(J103:J104)</f>
        <v>0</v>
      </c>
      <c r="K101" s="14">
        <f>SUM(K103:K104)</f>
        <v>0</v>
      </c>
      <c r="L101" s="14" t="s">
        <v>276</v>
      </c>
    </row>
    <row r="102" spans="1:12" ht="16.5" customHeight="1" hidden="1">
      <c r="A102" s="7" t="s">
        <v>20</v>
      </c>
      <c r="B102" s="9" t="s">
        <v>24</v>
      </c>
      <c r="C102" s="38" t="s">
        <v>20</v>
      </c>
      <c r="D102" s="14" t="s">
        <v>20</v>
      </c>
      <c r="E102" s="14" t="s">
        <v>20</v>
      </c>
      <c r="F102" s="14"/>
      <c r="G102" s="14" t="s">
        <v>20</v>
      </c>
      <c r="H102" s="14" t="s">
        <v>20</v>
      </c>
      <c r="I102" s="14"/>
      <c r="J102" s="14" t="s">
        <v>20</v>
      </c>
      <c r="K102" s="14" t="s">
        <v>20</v>
      </c>
      <c r="L102" s="14"/>
    </row>
    <row r="103" spans="1:12" ht="16.5" customHeight="1" hidden="1">
      <c r="A103" s="7">
        <v>4521</v>
      </c>
      <c r="B103" s="8" t="s">
        <v>305</v>
      </c>
      <c r="C103" s="38">
        <v>4621</v>
      </c>
      <c r="D103" s="14">
        <f>SUM(E103:F103)</f>
        <v>0</v>
      </c>
      <c r="E103" s="14"/>
      <c r="F103" s="14" t="s">
        <v>276</v>
      </c>
      <c r="G103" s="14">
        <f>SUM(H103:I103)</f>
        <v>0</v>
      </c>
      <c r="H103" s="14"/>
      <c r="I103" s="14" t="s">
        <v>276</v>
      </c>
      <c r="J103" s="14">
        <f>SUM(K103:L103)</f>
        <v>0</v>
      </c>
      <c r="K103" s="14" t="s">
        <v>20</v>
      </c>
      <c r="L103" s="14" t="s">
        <v>276</v>
      </c>
    </row>
    <row r="104" spans="1:12" ht="16.5" customHeight="1" hidden="1">
      <c r="A104" s="7">
        <v>4522</v>
      </c>
      <c r="B104" s="8" t="s">
        <v>507</v>
      </c>
      <c r="C104" s="38">
        <v>4622</v>
      </c>
      <c r="D104" s="14">
        <f>SUM(E104:F104)</f>
        <v>0</v>
      </c>
      <c r="E104" s="14"/>
      <c r="F104" s="14" t="s">
        <v>276</v>
      </c>
      <c r="G104" s="14">
        <f>SUM(H104:I104)</f>
        <v>0</v>
      </c>
      <c r="H104" s="14" t="s">
        <v>20</v>
      </c>
      <c r="I104" s="14" t="s">
        <v>276</v>
      </c>
      <c r="J104" s="14">
        <f>SUM(K104:L104)</f>
        <v>0</v>
      </c>
      <c r="K104" s="14" t="s">
        <v>20</v>
      </c>
      <c r="L104" s="14" t="s">
        <v>276</v>
      </c>
    </row>
    <row r="105" spans="1:12" ht="27" customHeight="1">
      <c r="A105" s="7">
        <v>4530</v>
      </c>
      <c r="B105" s="8" t="s">
        <v>374</v>
      </c>
      <c r="C105" s="38" t="s">
        <v>34</v>
      </c>
      <c r="D105" s="14">
        <f>SUM(D107:D109)</f>
        <v>1550</v>
      </c>
      <c r="E105" s="14">
        <f>SUM(E107:E109)</f>
        <v>1550</v>
      </c>
      <c r="F105" s="14" t="s">
        <v>276</v>
      </c>
      <c r="G105" s="14">
        <f>SUM(G107:G109)</f>
        <v>1550</v>
      </c>
      <c r="H105" s="14">
        <f>SUM(H107:H109)</f>
        <v>1550</v>
      </c>
      <c r="I105" s="14" t="s">
        <v>276</v>
      </c>
      <c r="J105" s="14">
        <f>SUM(J107:J109)</f>
        <v>450</v>
      </c>
      <c r="K105" s="14">
        <f>SUM(K107:K109)</f>
        <v>450</v>
      </c>
      <c r="L105" s="14" t="s">
        <v>276</v>
      </c>
    </row>
    <row r="106" spans="1:12" ht="15">
      <c r="A106" s="7" t="s">
        <v>20</v>
      </c>
      <c r="B106" s="9" t="s">
        <v>24</v>
      </c>
      <c r="C106" s="38" t="s">
        <v>20</v>
      </c>
      <c r="D106" s="14" t="s">
        <v>20</v>
      </c>
      <c r="E106" s="14" t="s">
        <v>20</v>
      </c>
      <c r="F106" s="14"/>
      <c r="G106" s="14" t="s">
        <v>20</v>
      </c>
      <c r="H106" s="14" t="s">
        <v>20</v>
      </c>
      <c r="I106" s="14"/>
      <c r="J106" s="14" t="s">
        <v>20</v>
      </c>
      <c r="K106" s="14" t="s">
        <v>20</v>
      </c>
      <c r="L106" s="14"/>
    </row>
    <row r="107" spans="1:12" ht="27.75" customHeight="1">
      <c r="A107" s="7">
        <v>4531</v>
      </c>
      <c r="B107" s="8" t="s">
        <v>469</v>
      </c>
      <c r="C107" s="38">
        <v>4637</v>
      </c>
      <c r="D107" s="14">
        <f>SUM(E107:F107)</f>
        <v>200</v>
      </c>
      <c r="E107" s="14">
        <v>200</v>
      </c>
      <c r="F107" s="14" t="s">
        <v>276</v>
      </c>
      <c r="G107" s="14">
        <f>SUM(H107:I107)</f>
        <v>200</v>
      </c>
      <c r="H107" s="14">
        <v>200</v>
      </c>
      <c r="I107" s="14" t="s">
        <v>276</v>
      </c>
      <c r="J107" s="14">
        <f>SUM(K107:L107)</f>
        <v>200</v>
      </c>
      <c r="K107" s="14">
        <v>200</v>
      </c>
      <c r="L107" s="14" t="s">
        <v>276</v>
      </c>
    </row>
    <row r="108" spans="1:12" ht="27.75" customHeight="1">
      <c r="A108" s="7">
        <v>4532</v>
      </c>
      <c r="B108" s="9" t="s">
        <v>470</v>
      </c>
      <c r="C108" s="38">
        <v>4638</v>
      </c>
      <c r="D108" s="14">
        <f>SUM(E108:F108)</f>
        <v>400</v>
      </c>
      <c r="E108" s="14">
        <v>400</v>
      </c>
      <c r="F108" s="14" t="s">
        <v>276</v>
      </c>
      <c r="G108" s="14">
        <f>SUM(H108:I108)</f>
        <v>400</v>
      </c>
      <c r="H108" s="14">
        <v>400</v>
      </c>
      <c r="I108" s="14" t="s">
        <v>276</v>
      </c>
      <c r="J108" s="14">
        <f>SUM(K108:L108)</f>
        <v>0</v>
      </c>
      <c r="K108" s="14">
        <v>0</v>
      </c>
      <c r="L108" s="14" t="s">
        <v>276</v>
      </c>
    </row>
    <row r="109" spans="1:12" ht="15" customHeight="1">
      <c r="A109" s="7">
        <v>4533</v>
      </c>
      <c r="B109" s="9" t="s">
        <v>375</v>
      </c>
      <c r="C109" s="38">
        <v>4639</v>
      </c>
      <c r="D109" s="14">
        <f>SUM(D110:D112)</f>
        <v>950</v>
      </c>
      <c r="E109" s="14">
        <f>SUM(E110:E112)</f>
        <v>950</v>
      </c>
      <c r="F109" s="14" t="s">
        <v>276</v>
      </c>
      <c r="G109" s="14">
        <f>SUM(G110:G112)</f>
        <v>950</v>
      </c>
      <c r="H109" s="14">
        <f>SUM(H110:H112)</f>
        <v>950</v>
      </c>
      <c r="I109" s="14" t="s">
        <v>276</v>
      </c>
      <c r="J109" s="14">
        <f>SUM(J110:J112)</f>
        <v>250</v>
      </c>
      <c r="K109" s="14">
        <f>K112</f>
        <v>250</v>
      </c>
      <c r="L109" s="14" t="s">
        <v>276</v>
      </c>
    </row>
    <row r="110" spans="1:12" ht="15" customHeight="1">
      <c r="A110" s="7">
        <v>4534</v>
      </c>
      <c r="B110" s="9" t="s">
        <v>376</v>
      </c>
      <c r="C110" s="38" t="s">
        <v>20</v>
      </c>
      <c r="D110" s="14">
        <f>SUM(E110:F110)</f>
        <v>0</v>
      </c>
      <c r="E110" s="14" t="s">
        <v>20</v>
      </c>
      <c r="F110" s="14" t="s">
        <v>276</v>
      </c>
      <c r="G110" s="14">
        <v>0</v>
      </c>
      <c r="H110" s="14" t="s">
        <v>20</v>
      </c>
      <c r="I110" s="14" t="s">
        <v>276</v>
      </c>
      <c r="J110" s="14">
        <f>SUM(K110:L110)</f>
        <v>0</v>
      </c>
      <c r="K110" s="14" t="s">
        <v>20</v>
      </c>
      <c r="L110" s="14" t="s">
        <v>276</v>
      </c>
    </row>
    <row r="111" spans="1:12" ht="15" customHeight="1">
      <c r="A111" s="7">
        <v>4535</v>
      </c>
      <c r="B111" s="9" t="s">
        <v>26</v>
      </c>
      <c r="C111" s="38" t="s">
        <v>20</v>
      </c>
      <c r="D111" s="14">
        <f>SUM(E111:F111)</f>
        <v>0</v>
      </c>
      <c r="E111" s="14" t="s">
        <v>20</v>
      </c>
      <c r="F111" s="14" t="s">
        <v>276</v>
      </c>
      <c r="G111" s="14">
        <v>0</v>
      </c>
      <c r="H111" s="14" t="s">
        <v>20</v>
      </c>
      <c r="I111" s="14" t="s">
        <v>276</v>
      </c>
      <c r="J111" s="14">
        <f>SUM(K111:L111)</f>
        <v>0</v>
      </c>
      <c r="K111" s="14" t="s">
        <v>20</v>
      </c>
      <c r="L111" s="14" t="s">
        <v>276</v>
      </c>
    </row>
    <row r="112" spans="1:12" ht="15" customHeight="1">
      <c r="A112" s="7">
        <v>4536</v>
      </c>
      <c r="B112" s="9" t="s">
        <v>25</v>
      </c>
      <c r="C112" s="38" t="s">
        <v>20</v>
      </c>
      <c r="D112" s="14">
        <f>SUM(E112:F112)</f>
        <v>950</v>
      </c>
      <c r="E112" s="14">
        <v>950</v>
      </c>
      <c r="F112" s="14" t="s">
        <v>276</v>
      </c>
      <c r="G112" s="14">
        <f>H112</f>
        <v>950</v>
      </c>
      <c r="H112" s="14">
        <v>950</v>
      </c>
      <c r="I112" s="14" t="s">
        <v>276</v>
      </c>
      <c r="J112" s="14">
        <f>SUM(K112:L112)</f>
        <v>250</v>
      </c>
      <c r="K112" s="14">
        <v>250</v>
      </c>
      <c r="L112" s="14" t="s">
        <v>276</v>
      </c>
    </row>
    <row r="113" spans="1:12" ht="29.25" customHeight="1">
      <c r="A113" s="7">
        <v>4540</v>
      </c>
      <c r="B113" s="8" t="s">
        <v>377</v>
      </c>
      <c r="C113" s="38" t="s">
        <v>34</v>
      </c>
      <c r="D113" s="14">
        <f>SUM(D115:D121)</f>
        <v>1000</v>
      </c>
      <c r="E113" s="14">
        <f>SUM(E115:E121)</f>
        <v>1000</v>
      </c>
      <c r="F113" s="14" t="s">
        <v>276</v>
      </c>
      <c r="G113" s="14">
        <f>SUM(G115:G117)</f>
        <v>11464</v>
      </c>
      <c r="H113" s="14">
        <f>SUM(H115:H117)</f>
        <v>11464</v>
      </c>
      <c r="I113" s="14" t="s">
        <v>276</v>
      </c>
      <c r="J113" s="14">
        <f>SUM(J115:J117)</f>
        <v>10814</v>
      </c>
      <c r="K113" s="14">
        <f>SUM(K115:K117)</f>
        <v>10814</v>
      </c>
      <c r="L113" s="14" t="s">
        <v>276</v>
      </c>
    </row>
    <row r="114" spans="1:12" ht="15" customHeight="1">
      <c r="A114" s="7" t="s">
        <v>20</v>
      </c>
      <c r="B114" s="9" t="s">
        <v>24</v>
      </c>
      <c r="C114" s="38" t="s">
        <v>20</v>
      </c>
      <c r="D114" s="14" t="s">
        <v>20</v>
      </c>
      <c r="E114" s="14" t="s">
        <v>20</v>
      </c>
      <c r="F114" s="14"/>
      <c r="G114" s="14" t="s">
        <v>20</v>
      </c>
      <c r="H114" s="14" t="s">
        <v>20</v>
      </c>
      <c r="I114" s="14" t="s">
        <v>276</v>
      </c>
      <c r="J114" s="14" t="s">
        <v>20</v>
      </c>
      <c r="K114" s="14" t="s">
        <v>20</v>
      </c>
      <c r="L114" s="14" t="s">
        <v>276</v>
      </c>
    </row>
    <row r="115" spans="1:12" ht="29.25" customHeight="1">
      <c r="A115" s="7">
        <v>4541</v>
      </c>
      <c r="B115" s="8" t="s">
        <v>522</v>
      </c>
      <c r="C115" s="38">
        <v>4655</v>
      </c>
      <c r="D115" s="14">
        <f>SUM(E115:F115)</f>
        <v>0</v>
      </c>
      <c r="E115" s="14">
        <v>0</v>
      </c>
      <c r="F115" s="14" t="s">
        <v>276</v>
      </c>
      <c r="G115" s="14">
        <f>SUM(H115:I115)</f>
        <v>2464</v>
      </c>
      <c r="H115" s="14">
        <v>2464</v>
      </c>
      <c r="I115" s="14" t="s">
        <v>276</v>
      </c>
      <c r="J115" s="14">
        <f>SUM(K115:L115)</f>
        <v>2454</v>
      </c>
      <c r="K115" s="14">
        <v>2454</v>
      </c>
      <c r="L115" s="14" t="s">
        <v>276</v>
      </c>
    </row>
    <row r="116" spans="1:12" ht="29.25" customHeight="1">
      <c r="A116" s="7">
        <v>4542</v>
      </c>
      <c r="B116" s="8" t="s">
        <v>471</v>
      </c>
      <c r="C116" s="38">
        <v>4656</v>
      </c>
      <c r="D116" s="14">
        <f>SUM(E116:F116)</f>
        <v>1000</v>
      </c>
      <c r="E116" s="14">
        <v>1000</v>
      </c>
      <c r="F116" s="14" t="s">
        <v>276</v>
      </c>
      <c r="G116" s="14">
        <f aca="true" t="shared" si="12" ref="G116:G121">SUM(H116:I116)</f>
        <v>1000</v>
      </c>
      <c r="H116" s="14">
        <v>1000</v>
      </c>
      <c r="I116" s="14" t="s">
        <v>276</v>
      </c>
      <c r="J116" s="14">
        <f>SUM(K116:L116)</f>
        <v>360</v>
      </c>
      <c r="K116" s="14">
        <v>360</v>
      </c>
      <c r="L116" s="14" t="s">
        <v>276</v>
      </c>
    </row>
    <row r="117" spans="1:12" ht="16.5" customHeight="1">
      <c r="A117" s="7">
        <v>4543</v>
      </c>
      <c r="B117" s="8" t="s">
        <v>378</v>
      </c>
      <c r="C117" s="38">
        <v>4657</v>
      </c>
      <c r="D117" s="14">
        <f>SUM(E117:F117)</f>
        <v>0</v>
      </c>
      <c r="E117" s="14"/>
      <c r="F117" s="14" t="s">
        <v>276</v>
      </c>
      <c r="G117" s="14">
        <f t="shared" si="12"/>
        <v>8000</v>
      </c>
      <c r="H117" s="14">
        <f>H121</f>
        <v>8000</v>
      </c>
      <c r="I117" s="14" t="s">
        <v>276</v>
      </c>
      <c r="J117" s="14">
        <f>SUM(K117:L117)</f>
        <v>8000</v>
      </c>
      <c r="K117" s="14">
        <f>K121</f>
        <v>8000</v>
      </c>
      <c r="L117" s="14" t="s">
        <v>276</v>
      </c>
    </row>
    <row r="118" spans="1:12" ht="16.5" customHeight="1">
      <c r="A118" s="7" t="s">
        <v>20</v>
      </c>
      <c r="B118" s="9" t="s">
        <v>27</v>
      </c>
      <c r="C118" s="38" t="s">
        <v>20</v>
      </c>
      <c r="D118" s="14"/>
      <c r="E118" s="14" t="s">
        <v>20</v>
      </c>
      <c r="F118" s="14" t="s">
        <v>276</v>
      </c>
      <c r="G118" s="14"/>
      <c r="H118" s="14" t="s">
        <v>20</v>
      </c>
      <c r="I118" s="14" t="s">
        <v>276</v>
      </c>
      <c r="J118" s="14"/>
      <c r="K118" s="14" t="s">
        <v>20</v>
      </c>
      <c r="L118" s="14" t="s">
        <v>276</v>
      </c>
    </row>
    <row r="119" spans="1:12" ht="16.5" customHeight="1">
      <c r="A119" s="7">
        <v>4544</v>
      </c>
      <c r="B119" s="9" t="s">
        <v>308</v>
      </c>
      <c r="C119" s="38" t="s">
        <v>20</v>
      </c>
      <c r="D119" s="14">
        <f>SUM(E119:F119)</f>
        <v>0</v>
      </c>
      <c r="E119" s="14" t="s">
        <v>20</v>
      </c>
      <c r="F119" s="14" t="s">
        <v>276</v>
      </c>
      <c r="G119" s="14">
        <f t="shared" si="12"/>
        <v>0</v>
      </c>
      <c r="H119" s="14" t="s">
        <v>20</v>
      </c>
      <c r="I119" s="14" t="s">
        <v>276</v>
      </c>
      <c r="J119" s="14">
        <f>SUM(K119:L119)</f>
        <v>0</v>
      </c>
      <c r="K119" s="14" t="s">
        <v>20</v>
      </c>
      <c r="L119" s="14" t="s">
        <v>276</v>
      </c>
    </row>
    <row r="120" spans="1:12" ht="16.5" customHeight="1">
      <c r="A120" s="7">
        <v>4545</v>
      </c>
      <c r="B120" s="9" t="s">
        <v>306</v>
      </c>
      <c r="C120" s="38" t="s">
        <v>20</v>
      </c>
      <c r="D120" s="14">
        <f>SUM(E120:F120)</f>
        <v>0</v>
      </c>
      <c r="E120" s="14" t="s">
        <v>20</v>
      </c>
      <c r="F120" s="14" t="s">
        <v>276</v>
      </c>
      <c r="G120" s="14">
        <f t="shared" si="12"/>
        <v>0</v>
      </c>
      <c r="H120" s="14" t="s">
        <v>20</v>
      </c>
      <c r="I120" s="14" t="s">
        <v>276</v>
      </c>
      <c r="J120" s="14">
        <f>SUM(K120:L120)</f>
        <v>0</v>
      </c>
      <c r="K120" s="14" t="s">
        <v>20</v>
      </c>
      <c r="L120" s="14" t="s">
        <v>276</v>
      </c>
    </row>
    <row r="121" spans="1:12" ht="16.5" customHeight="1">
      <c r="A121" s="7">
        <v>4546</v>
      </c>
      <c r="B121" s="9" t="s">
        <v>307</v>
      </c>
      <c r="C121" s="38" t="s">
        <v>20</v>
      </c>
      <c r="D121" s="14">
        <f>SUM(E121:F121)</f>
        <v>0</v>
      </c>
      <c r="E121" s="14" t="s">
        <v>20</v>
      </c>
      <c r="F121" s="14" t="s">
        <v>276</v>
      </c>
      <c r="G121" s="14">
        <f t="shared" si="12"/>
        <v>8000</v>
      </c>
      <c r="H121" s="14">
        <v>8000</v>
      </c>
      <c r="I121" s="14" t="s">
        <v>276</v>
      </c>
      <c r="J121" s="14">
        <f>SUM(K121:L121)</f>
        <v>8000</v>
      </c>
      <c r="K121" s="14">
        <v>8000</v>
      </c>
      <c r="L121" s="14" t="s">
        <v>276</v>
      </c>
    </row>
    <row r="122" spans="1:12" ht="29.25" customHeight="1">
      <c r="A122" s="7">
        <v>4600</v>
      </c>
      <c r="B122" s="8" t="s">
        <v>379</v>
      </c>
      <c r="C122" s="38" t="s">
        <v>34</v>
      </c>
      <c r="D122" s="33">
        <f>SUM(D124,D128,D134)</f>
        <v>3870</v>
      </c>
      <c r="E122" s="33">
        <f>SUM(E124,E128,E134)</f>
        <v>3870</v>
      </c>
      <c r="F122" s="33" t="s">
        <v>276</v>
      </c>
      <c r="G122" s="33">
        <f>SUM(G124,G128,G134)</f>
        <v>3870</v>
      </c>
      <c r="H122" s="33">
        <f>SUM(H124,H128,H134)</f>
        <v>3870</v>
      </c>
      <c r="I122" s="33" t="s">
        <v>276</v>
      </c>
      <c r="J122" s="33">
        <f>SUM(J124,J128,J134)</f>
        <v>1560</v>
      </c>
      <c r="K122" s="33">
        <f>SUM(K124,K128,K134)</f>
        <v>1560</v>
      </c>
      <c r="L122" s="33" t="s">
        <v>276</v>
      </c>
    </row>
    <row r="123" spans="1:12" ht="16.5" customHeight="1">
      <c r="A123" s="7" t="s">
        <v>20</v>
      </c>
      <c r="B123" s="9" t="s">
        <v>27</v>
      </c>
      <c r="C123" s="38" t="s">
        <v>20</v>
      </c>
      <c r="D123" s="14" t="s">
        <v>20</v>
      </c>
      <c r="E123" s="14" t="s">
        <v>20</v>
      </c>
      <c r="F123" s="14"/>
      <c r="G123" s="14"/>
      <c r="H123" s="14"/>
      <c r="I123" s="14"/>
      <c r="J123" s="14"/>
      <c r="K123" s="14"/>
      <c r="L123" s="14"/>
    </row>
    <row r="124" spans="1:12" ht="16.5" customHeight="1" hidden="1">
      <c r="A124" s="7">
        <v>4610</v>
      </c>
      <c r="B124" s="8" t="s">
        <v>35</v>
      </c>
      <c r="C124" s="38" t="s">
        <v>34</v>
      </c>
      <c r="D124" s="14">
        <f>SUM(D126:D127)</f>
        <v>0</v>
      </c>
      <c r="E124" s="14">
        <f>SUM(E126:E127)</f>
        <v>0</v>
      </c>
      <c r="F124" s="14" t="s">
        <v>276</v>
      </c>
      <c r="G124" s="14">
        <f>SUM(G126:G127)</f>
        <v>0</v>
      </c>
      <c r="H124" s="14">
        <f>SUM(H126:H127)</f>
        <v>0</v>
      </c>
      <c r="I124" s="14" t="s">
        <v>276</v>
      </c>
      <c r="J124" s="14">
        <f>SUM(J126:J127)</f>
        <v>0</v>
      </c>
      <c r="K124" s="14">
        <f>SUM(K126:K127)</f>
        <v>0</v>
      </c>
      <c r="L124" s="14" t="s">
        <v>276</v>
      </c>
    </row>
    <row r="125" spans="1:12" ht="16.5" customHeight="1" hidden="1">
      <c r="A125" s="7" t="s">
        <v>20</v>
      </c>
      <c r="B125" s="9" t="s">
        <v>27</v>
      </c>
      <c r="C125" s="38" t="s">
        <v>20</v>
      </c>
      <c r="D125" s="14" t="s">
        <v>20</v>
      </c>
      <c r="E125" s="14" t="s">
        <v>20</v>
      </c>
      <c r="F125" s="14"/>
      <c r="G125" s="14"/>
      <c r="H125" s="14"/>
      <c r="I125" s="14"/>
      <c r="J125" s="14"/>
      <c r="K125" s="14"/>
      <c r="L125" s="14"/>
    </row>
    <row r="126" spans="1:12" ht="32.25" customHeight="1" hidden="1">
      <c r="A126" s="7">
        <v>4610</v>
      </c>
      <c r="B126" s="9" t="s">
        <v>473</v>
      </c>
      <c r="C126" s="38">
        <v>4711</v>
      </c>
      <c r="D126" s="14">
        <f>SUM(E126:F126)</f>
        <v>0</v>
      </c>
      <c r="E126" s="14" t="s">
        <v>20</v>
      </c>
      <c r="F126" s="14" t="s">
        <v>276</v>
      </c>
      <c r="G126" s="14">
        <f>SUM(H126:I126)</f>
        <v>0</v>
      </c>
      <c r="H126" s="14" t="s">
        <v>20</v>
      </c>
      <c r="I126" s="14" t="s">
        <v>276</v>
      </c>
      <c r="J126" s="14">
        <f>SUM(K126:L126)</f>
        <v>0</v>
      </c>
      <c r="K126" s="14" t="s">
        <v>20</v>
      </c>
      <c r="L126" s="14" t="s">
        <v>276</v>
      </c>
    </row>
    <row r="127" spans="1:12" ht="30.75" customHeight="1" hidden="1">
      <c r="A127" s="7">
        <v>4620</v>
      </c>
      <c r="B127" s="8" t="s">
        <v>472</v>
      </c>
      <c r="C127" s="38">
        <v>4712</v>
      </c>
      <c r="D127" s="14">
        <f>SUM(E127:F127)</f>
        <v>0</v>
      </c>
      <c r="E127" s="14" t="s">
        <v>20</v>
      </c>
      <c r="F127" s="14" t="s">
        <v>276</v>
      </c>
      <c r="G127" s="14">
        <f>SUM(H127:I127)</f>
        <v>0</v>
      </c>
      <c r="H127" s="14" t="s">
        <v>20</v>
      </c>
      <c r="I127" s="14" t="s">
        <v>276</v>
      </c>
      <c r="J127" s="14">
        <f>SUM(K127:L127)</f>
        <v>0</v>
      </c>
      <c r="K127" s="14" t="s">
        <v>20</v>
      </c>
      <c r="L127" s="14" t="s">
        <v>276</v>
      </c>
    </row>
    <row r="128" spans="1:12" ht="27" customHeight="1">
      <c r="A128" s="7">
        <v>4630</v>
      </c>
      <c r="B128" s="9" t="s">
        <v>410</v>
      </c>
      <c r="C128" s="38" t="s">
        <v>34</v>
      </c>
      <c r="D128" s="14">
        <f>SUM(D130:D133)</f>
        <v>3870</v>
      </c>
      <c r="E128" s="14">
        <f>SUM(E130:E133)</f>
        <v>3870</v>
      </c>
      <c r="F128" s="14" t="s">
        <v>276</v>
      </c>
      <c r="G128" s="14">
        <f>SUM(G130:G133)</f>
        <v>3870</v>
      </c>
      <c r="H128" s="14">
        <f>SUM(H130:H133)</f>
        <v>3870</v>
      </c>
      <c r="I128" s="14" t="s">
        <v>276</v>
      </c>
      <c r="J128" s="14">
        <f>SUM(J130:J133)</f>
        <v>1560</v>
      </c>
      <c r="K128" s="14">
        <f>SUM(K130:K133)</f>
        <v>1560</v>
      </c>
      <c r="L128" s="14" t="s">
        <v>276</v>
      </c>
    </row>
    <row r="129" spans="1:12" ht="16.5" customHeight="1">
      <c r="A129" s="7" t="s">
        <v>20</v>
      </c>
      <c r="B129" s="9" t="s">
        <v>24</v>
      </c>
      <c r="C129" s="38" t="s">
        <v>20</v>
      </c>
      <c r="D129" s="14" t="s">
        <v>20</v>
      </c>
      <c r="E129" s="14" t="s">
        <v>20</v>
      </c>
      <c r="F129" s="14"/>
      <c r="G129" s="14"/>
      <c r="H129" s="14"/>
      <c r="I129" s="14"/>
      <c r="J129" s="14"/>
      <c r="K129" s="14"/>
      <c r="L129" s="14"/>
    </row>
    <row r="130" spans="1:12" ht="16.5" customHeight="1">
      <c r="A130" s="7">
        <v>4631</v>
      </c>
      <c r="B130" s="8" t="s">
        <v>309</v>
      </c>
      <c r="C130" s="38">
        <v>4726</v>
      </c>
      <c r="D130" s="14">
        <f>SUM(E130:F130)</f>
        <v>720</v>
      </c>
      <c r="E130" s="14">
        <v>720</v>
      </c>
      <c r="F130" s="14" t="s">
        <v>276</v>
      </c>
      <c r="G130" s="14">
        <f>SUM(H130:I130)</f>
        <v>720</v>
      </c>
      <c r="H130" s="14">
        <v>720</v>
      </c>
      <c r="I130" s="14" t="s">
        <v>276</v>
      </c>
      <c r="J130" s="14">
        <f>SUM(K130:L130)</f>
        <v>30</v>
      </c>
      <c r="K130" s="14">
        <v>30</v>
      </c>
      <c r="L130" s="14" t="s">
        <v>276</v>
      </c>
    </row>
    <row r="131" spans="1:12" ht="16.5" customHeight="1">
      <c r="A131" s="7">
        <v>4632</v>
      </c>
      <c r="B131" s="9" t="s">
        <v>380</v>
      </c>
      <c r="C131" s="38">
        <v>4727</v>
      </c>
      <c r="D131" s="14">
        <f>SUM(E131:F131)</f>
        <v>0</v>
      </c>
      <c r="E131" s="14">
        <v>0</v>
      </c>
      <c r="F131" s="14" t="s">
        <v>276</v>
      </c>
      <c r="G131" s="14">
        <f>SUM(H131:I131)</f>
        <v>0</v>
      </c>
      <c r="H131" s="14">
        <v>0</v>
      </c>
      <c r="I131" s="14" t="s">
        <v>276</v>
      </c>
      <c r="J131" s="14">
        <f>SUM(K131:L131)</f>
        <v>0</v>
      </c>
      <c r="K131" s="14">
        <v>0</v>
      </c>
      <c r="L131" s="14" t="s">
        <v>276</v>
      </c>
    </row>
    <row r="132" spans="1:12" ht="16.5" customHeight="1">
      <c r="A132" s="7">
        <v>4633</v>
      </c>
      <c r="B132" s="9" t="s">
        <v>381</v>
      </c>
      <c r="C132" s="38">
        <v>4728</v>
      </c>
      <c r="D132" s="14">
        <f>SUM(E132:F132)</f>
        <v>0</v>
      </c>
      <c r="E132" s="14" t="s">
        <v>20</v>
      </c>
      <c r="F132" s="14" t="s">
        <v>276</v>
      </c>
      <c r="G132" s="14">
        <f>SUM(H132:I132)</f>
        <v>0</v>
      </c>
      <c r="H132" s="14" t="s">
        <v>20</v>
      </c>
      <c r="I132" s="14" t="s">
        <v>276</v>
      </c>
      <c r="J132" s="14">
        <f>SUM(K132:L132)</f>
        <v>0</v>
      </c>
      <c r="K132" s="14" t="s">
        <v>20</v>
      </c>
      <c r="L132" s="14" t="s">
        <v>276</v>
      </c>
    </row>
    <row r="133" spans="1:12" ht="16.5" customHeight="1">
      <c r="A133" s="7">
        <v>4634</v>
      </c>
      <c r="B133" s="8" t="s">
        <v>310</v>
      </c>
      <c r="C133" s="38">
        <v>4729</v>
      </c>
      <c r="D133" s="14">
        <f>SUM(E133:F133)</f>
        <v>3150</v>
      </c>
      <c r="E133" s="14">
        <v>3150</v>
      </c>
      <c r="F133" s="14" t="s">
        <v>276</v>
      </c>
      <c r="G133" s="14">
        <f>SUM(H133:I133)</f>
        <v>3150</v>
      </c>
      <c r="H133" s="14">
        <v>3150</v>
      </c>
      <c r="I133" s="14" t="s">
        <v>276</v>
      </c>
      <c r="J133" s="14">
        <f>SUM(K133:L133)</f>
        <v>1530</v>
      </c>
      <c r="K133" s="14">
        <v>1530</v>
      </c>
      <c r="L133" s="14" t="s">
        <v>276</v>
      </c>
    </row>
    <row r="134" spans="1:12" ht="16.5" customHeight="1" hidden="1">
      <c r="A134" s="7">
        <v>4640</v>
      </c>
      <c r="B134" s="9" t="s">
        <v>382</v>
      </c>
      <c r="C134" s="38" t="s">
        <v>34</v>
      </c>
      <c r="D134" s="14">
        <f>SUM(D136)</f>
        <v>0</v>
      </c>
      <c r="E134" s="14">
        <f>SUM(E136)</f>
        <v>0</v>
      </c>
      <c r="F134" s="14" t="s">
        <v>276</v>
      </c>
      <c r="G134" s="14">
        <f>SUM(H134:I134)</f>
        <v>0</v>
      </c>
      <c r="H134" s="14">
        <f>SUM(H136)</f>
        <v>0</v>
      </c>
      <c r="I134" s="14" t="s">
        <v>276</v>
      </c>
      <c r="J134" s="14">
        <f>SUM(J136)</f>
        <v>0</v>
      </c>
      <c r="K134" s="14">
        <f>SUM(K136)</f>
        <v>0</v>
      </c>
      <c r="L134" s="14" t="s">
        <v>276</v>
      </c>
    </row>
    <row r="135" spans="1:12" ht="16.5" customHeight="1" hidden="1">
      <c r="A135" s="7" t="s">
        <v>20</v>
      </c>
      <c r="B135" s="9" t="s">
        <v>24</v>
      </c>
      <c r="C135" s="38" t="s">
        <v>20</v>
      </c>
      <c r="D135" s="14" t="s">
        <v>20</v>
      </c>
      <c r="E135" s="14" t="s">
        <v>20</v>
      </c>
      <c r="F135" s="14"/>
      <c r="G135" s="14"/>
      <c r="H135" s="14"/>
      <c r="I135" s="14"/>
      <c r="J135" s="14"/>
      <c r="K135" s="14"/>
      <c r="L135" s="14"/>
    </row>
    <row r="136" spans="1:12" ht="16.5" customHeight="1" hidden="1">
      <c r="A136" s="7">
        <v>4641</v>
      </c>
      <c r="B136" s="8" t="s">
        <v>311</v>
      </c>
      <c r="C136" s="38">
        <v>4741</v>
      </c>
      <c r="D136" s="14">
        <f>SUM(E136:F136)</f>
        <v>0</v>
      </c>
      <c r="E136" s="14" t="s">
        <v>20</v>
      </c>
      <c r="F136" s="14" t="s">
        <v>276</v>
      </c>
      <c r="G136" s="14">
        <f>SUM(H136:I136)</f>
        <v>0</v>
      </c>
      <c r="H136" s="14" t="s">
        <v>20</v>
      </c>
      <c r="I136" s="14" t="s">
        <v>276</v>
      </c>
      <c r="J136" s="14">
        <f>SUM(K136:L136)</f>
        <v>0</v>
      </c>
      <c r="K136" s="14" t="s">
        <v>20</v>
      </c>
      <c r="L136" s="14" t="s">
        <v>276</v>
      </c>
    </row>
    <row r="137" spans="1:12" ht="30" customHeight="1">
      <c r="A137" s="7">
        <v>4700</v>
      </c>
      <c r="B137" s="8" t="s">
        <v>383</v>
      </c>
      <c r="C137" s="38" t="s">
        <v>34</v>
      </c>
      <c r="D137" s="33">
        <f>SUM(D139,D143,D149,D152,D156,D159,D162)</f>
        <v>16598.4</v>
      </c>
      <c r="E137" s="33">
        <f>SUM(E139,E143,E149,E152,E156,E159,E162)</f>
        <v>16598.4</v>
      </c>
      <c r="F137" s="33">
        <f>SUM(F139,F143,F149,F152,F156,F159,F162)</f>
        <v>0</v>
      </c>
      <c r="G137" s="33">
        <f>SUM(G139,G143,G149,G152,G156,G159,G162)</f>
        <v>9673.8</v>
      </c>
      <c r="H137" s="33">
        <f>SUM(H139,H143,H149,H152,H156,H162,H159)</f>
        <v>9673.8</v>
      </c>
      <c r="I137" s="33">
        <f>SUM(I139,I143,I149,I152,I156,I159,I162)</f>
        <v>0</v>
      </c>
      <c r="J137" s="33">
        <f>SUM(J139,J143,J149,J152,J156,J159,J162)</f>
        <v>586.376</v>
      </c>
      <c r="K137" s="33">
        <f>SUM(K139,K143,K149,K152,K159,K162)</f>
        <v>586.376</v>
      </c>
      <c r="L137" s="33" t="s">
        <v>276</v>
      </c>
    </row>
    <row r="138" spans="1:12" ht="18" customHeight="1">
      <c r="A138" s="7" t="s">
        <v>20</v>
      </c>
      <c r="B138" s="9" t="s">
        <v>27</v>
      </c>
      <c r="C138" s="38" t="s">
        <v>20</v>
      </c>
      <c r="D138" s="14" t="s">
        <v>20</v>
      </c>
      <c r="E138" s="14" t="s">
        <v>20</v>
      </c>
      <c r="F138" s="14"/>
      <c r="G138" s="14"/>
      <c r="H138" s="14"/>
      <c r="I138" s="14"/>
      <c r="J138" s="14"/>
      <c r="K138" s="14"/>
      <c r="L138" s="14"/>
    </row>
    <row r="139" spans="1:12" ht="27" customHeight="1">
      <c r="A139" s="7">
        <v>4710</v>
      </c>
      <c r="B139" s="9" t="s">
        <v>384</v>
      </c>
      <c r="C139" s="38" t="s">
        <v>34</v>
      </c>
      <c r="D139" s="14">
        <f>SUM(D141:D142)</f>
        <v>565</v>
      </c>
      <c r="E139" s="14">
        <f>SUM(E141:E142)</f>
        <v>565</v>
      </c>
      <c r="F139" s="14" t="s">
        <v>276</v>
      </c>
      <c r="G139" s="14">
        <f>SUM(G141:G142)</f>
        <v>565</v>
      </c>
      <c r="H139" s="14">
        <f>SUM(H141:H142)</f>
        <v>565</v>
      </c>
      <c r="I139" s="14" t="s">
        <v>276</v>
      </c>
      <c r="J139" s="14">
        <f>SUM(J141:J142)</f>
        <v>363.46</v>
      </c>
      <c r="K139" s="14">
        <f>SUM(K141:K142)</f>
        <v>363.46</v>
      </c>
      <c r="L139" s="14" t="s">
        <v>276</v>
      </c>
    </row>
    <row r="140" spans="1:12" ht="15" customHeight="1">
      <c r="A140" s="7" t="s">
        <v>20</v>
      </c>
      <c r="B140" s="9" t="s">
        <v>24</v>
      </c>
      <c r="C140" s="38" t="s">
        <v>20</v>
      </c>
      <c r="D140" s="14" t="s">
        <v>20</v>
      </c>
      <c r="E140" s="14" t="s">
        <v>20</v>
      </c>
      <c r="F140" s="14"/>
      <c r="G140" s="14"/>
      <c r="H140" s="14"/>
      <c r="I140" s="14"/>
      <c r="J140" s="14"/>
      <c r="K140" s="14"/>
      <c r="L140" s="14"/>
    </row>
    <row r="141" spans="1:12" ht="30" customHeight="1" hidden="1">
      <c r="A141" s="7">
        <v>4711</v>
      </c>
      <c r="B141" s="9" t="s">
        <v>385</v>
      </c>
      <c r="C141" s="38">
        <v>4811</v>
      </c>
      <c r="D141" s="14">
        <f>SUM(E141:F141)</f>
        <v>0</v>
      </c>
      <c r="E141" s="14" t="s">
        <v>20</v>
      </c>
      <c r="F141" s="14" t="s">
        <v>276</v>
      </c>
      <c r="G141" s="14">
        <f>SUM(H141:I141)</f>
        <v>0</v>
      </c>
      <c r="H141" s="14" t="s">
        <v>20</v>
      </c>
      <c r="I141" s="14" t="s">
        <v>276</v>
      </c>
      <c r="J141" s="14">
        <f>SUM(K141:L141)</f>
        <v>0</v>
      </c>
      <c r="K141" s="14">
        <v>0</v>
      </c>
      <c r="L141" s="14" t="s">
        <v>276</v>
      </c>
    </row>
    <row r="142" spans="1:12" ht="21" customHeight="1">
      <c r="A142" s="7">
        <v>4712</v>
      </c>
      <c r="B142" s="8" t="s">
        <v>508</v>
      </c>
      <c r="C142" s="38">
        <v>4819</v>
      </c>
      <c r="D142" s="14">
        <f>SUM(E142:F142)</f>
        <v>565</v>
      </c>
      <c r="E142" s="14">
        <v>565</v>
      </c>
      <c r="F142" s="14" t="s">
        <v>276</v>
      </c>
      <c r="G142" s="14">
        <f>SUM(H142:I142)</f>
        <v>565</v>
      </c>
      <c r="H142" s="14">
        <v>565</v>
      </c>
      <c r="I142" s="14" t="s">
        <v>276</v>
      </c>
      <c r="J142" s="14">
        <f>SUM(K142:L142)</f>
        <v>363.46</v>
      </c>
      <c r="K142" s="14">
        <v>363.46</v>
      </c>
      <c r="L142" s="14" t="s">
        <v>276</v>
      </c>
    </row>
    <row r="143" spans="1:12" ht="42.75" customHeight="1">
      <c r="A143" s="7">
        <v>4720</v>
      </c>
      <c r="B143" s="8" t="s">
        <v>386</v>
      </c>
      <c r="C143" s="38" t="s">
        <v>34</v>
      </c>
      <c r="D143" s="14">
        <f>SUM(D145:D148)</f>
        <v>320</v>
      </c>
      <c r="E143" s="14">
        <f>SUM(E145:E148)</f>
        <v>320</v>
      </c>
      <c r="F143" s="14" t="s">
        <v>276</v>
      </c>
      <c r="G143" s="14">
        <f>SUM(G145:G148)</f>
        <v>320</v>
      </c>
      <c r="H143" s="14">
        <f>SUM(H145:H148)</f>
        <v>320</v>
      </c>
      <c r="I143" s="14" t="s">
        <v>276</v>
      </c>
      <c r="J143" s="14">
        <f>SUM(J145:J148)</f>
        <v>222.916</v>
      </c>
      <c r="K143" s="14">
        <f>SUM(K145:K148)</f>
        <v>222.916</v>
      </c>
      <c r="L143" s="14" t="s">
        <v>276</v>
      </c>
    </row>
    <row r="144" spans="1:12" ht="16.5" customHeight="1">
      <c r="A144" s="7" t="s">
        <v>20</v>
      </c>
      <c r="B144" s="9" t="s">
        <v>24</v>
      </c>
      <c r="C144" s="38" t="s">
        <v>20</v>
      </c>
      <c r="D144" s="14" t="s">
        <v>20</v>
      </c>
      <c r="E144" s="14" t="s">
        <v>20</v>
      </c>
      <c r="F144" s="14" t="s">
        <v>276</v>
      </c>
      <c r="G144" s="14" t="s">
        <v>20</v>
      </c>
      <c r="H144" s="14" t="s">
        <v>20</v>
      </c>
      <c r="I144" s="14" t="s">
        <v>276</v>
      </c>
      <c r="J144" s="14" t="s">
        <v>20</v>
      </c>
      <c r="K144" s="14" t="s">
        <v>20</v>
      </c>
      <c r="L144" s="14" t="s">
        <v>276</v>
      </c>
    </row>
    <row r="145" spans="1:12" ht="16.5" customHeight="1">
      <c r="A145" s="7">
        <v>4721</v>
      </c>
      <c r="B145" s="8" t="s">
        <v>312</v>
      </c>
      <c r="C145" s="38">
        <v>4821</v>
      </c>
      <c r="D145" s="14">
        <f>SUM(E145:F145)</f>
        <v>0</v>
      </c>
      <c r="E145" s="14" t="s">
        <v>20</v>
      </c>
      <c r="F145" s="14" t="s">
        <v>276</v>
      </c>
      <c r="G145" s="14">
        <f>SUM(H145:I145)</f>
        <v>0</v>
      </c>
      <c r="H145" s="14" t="s">
        <v>20</v>
      </c>
      <c r="I145" s="14" t="s">
        <v>276</v>
      </c>
      <c r="J145" s="14">
        <f>SUM(K145:L145)</f>
        <v>0</v>
      </c>
      <c r="K145" s="14" t="s">
        <v>20</v>
      </c>
      <c r="L145" s="14" t="s">
        <v>276</v>
      </c>
    </row>
    <row r="146" spans="1:12" ht="16.5" customHeight="1">
      <c r="A146" s="7">
        <v>4722</v>
      </c>
      <c r="B146" s="8" t="s">
        <v>313</v>
      </c>
      <c r="C146" s="38">
        <v>4822</v>
      </c>
      <c r="D146" s="14">
        <f>SUM(E146:F146)</f>
        <v>0</v>
      </c>
      <c r="E146" s="14">
        <v>0</v>
      </c>
      <c r="F146" s="14" t="s">
        <v>276</v>
      </c>
      <c r="G146" s="14">
        <f>SUM(H146:I146)</f>
        <v>0</v>
      </c>
      <c r="H146" s="14">
        <v>0</v>
      </c>
      <c r="I146" s="14" t="s">
        <v>276</v>
      </c>
      <c r="J146" s="14">
        <f>SUM(K146:L146)</f>
        <v>0</v>
      </c>
      <c r="K146" s="14">
        <v>0</v>
      </c>
      <c r="L146" s="14" t="s">
        <v>276</v>
      </c>
    </row>
    <row r="147" spans="1:12" ht="16.5" customHeight="1">
      <c r="A147" s="7">
        <v>4723</v>
      </c>
      <c r="B147" s="8" t="s">
        <v>314</v>
      </c>
      <c r="C147" s="38">
        <v>4823</v>
      </c>
      <c r="D147" s="14">
        <f>SUM(E147:F147)</f>
        <v>320</v>
      </c>
      <c r="E147" s="14">
        <v>320</v>
      </c>
      <c r="F147" s="14" t="s">
        <v>276</v>
      </c>
      <c r="G147" s="14">
        <f>SUM(H147:I147)</f>
        <v>320</v>
      </c>
      <c r="H147" s="14">
        <v>320</v>
      </c>
      <c r="I147" s="14" t="s">
        <v>276</v>
      </c>
      <c r="J147" s="14">
        <f>SUM(K147:L147)</f>
        <v>222.916</v>
      </c>
      <c r="K147" s="14">
        <v>222.916</v>
      </c>
      <c r="L147" s="14" t="s">
        <v>276</v>
      </c>
    </row>
    <row r="148" spans="1:12" ht="27" customHeight="1" hidden="1">
      <c r="A148" s="7">
        <v>4724</v>
      </c>
      <c r="B148" s="8" t="s">
        <v>477</v>
      </c>
      <c r="C148" s="38">
        <v>4824</v>
      </c>
      <c r="D148" s="14">
        <f>SUM(E148:F148)</f>
        <v>0</v>
      </c>
      <c r="E148" s="14" t="s">
        <v>20</v>
      </c>
      <c r="F148" s="14" t="s">
        <v>276</v>
      </c>
      <c r="G148" s="14">
        <f>SUM(H148:I148)</f>
        <v>0</v>
      </c>
      <c r="H148" s="14" t="s">
        <v>20</v>
      </c>
      <c r="I148" s="14" t="s">
        <v>276</v>
      </c>
      <c r="J148" s="14">
        <f>SUM(K148:L148)</f>
        <v>0</v>
      </c>
      <c r="K148" s="14" t="s">
        <v>20</v>
      </c>
      <c r="L148" s="14" t="s">
        <v>276</v>
      </c>
    </row>
    <row r="149" spans="1:12" ht="16.5" customHeight="1" hidden="1">
      <c r="A149" s="7">
        <v>4730</v>
      </c>
      <c r="B149" s="9" t="s">
        <v>387</v>
      </c>
      <c r="C149" s="38" t="s">
        <v>34</v>
      </c>
      <c r="D149" s="14">
        <f>SUM(D151)</f>
        <v>0</v>
      </c>
      <c r="E149" s="14">
        <f>SUM(E151)</f>
        <v>0</v>
      </c>
      <c r="F149" s="14" t="s">
        <v>276</v>
      </c>
      <c r="G149" s="14">
        <f>SUM(G151)</f>
        <v>0</v>
      </c>
      <c r="H149" s="14">
        <f>SUM(H151)</f>
        <v>0</v>
      </c>
      <c r="I149" s="14" t="s">
        <v>276</v>
      </c>
      <c r="J149" s="14">
        <f>SUM(J151)</f>
        <v>0</v>
      </c>
      <c r="K149" s="14">
        <f>SUM(K151)</f>
        <v>0</v>
      </c>
      <c r="L149" s="14" t="s">
        <v>276</v>
      </c>
    </row>
    <row r="150" spans="1:12" ht="16.5" customHeight="1" hidden="1">
      <c r="A150" s="7" t="s">
        <v>20</v>
      </c>
      <c r="B150" s="9" t="s">
        <v>24</v>
      </c>
      <c r="C150" s="38" t="s">
        <v>20</v>
      </c>
      <c r="D150" s="14" t="s">
        <v>20</v>
      </c>
      <c r="E150" s="14" t="s">
        <v>20</v>
      </c>
      <c r="F150" s="14" t="s">
        <v>276</v>
      </c>
      <c r="G150" s="14" t="s">
        <v>20</v>
      </c>
      <c r="H150" s="14" t="s">
        <v>20</v>
      </c>
      <c r="I150" s="14" t="s">
        <v>276</v>
      </c>
      <c r="J150" s="14" t="s">
        <v>20</v>
      </c>
      <c r="K150" s="14" t="s">
        <v>20</v>
      </c>
      <c r="L150" s="14" t="s">
        <v>276</v>
      </c>
    </row>
    <row r="151" spans="1:12" ht="16.5" customHeight="1" hidden="1">
      <c r="A151" s="7">
        <v>4731</v>
      </c>
      <c r="B151" s="8" t="s">
        <v>315</v>
      </c>
      <c r="C151" s="38">
        <v>4831</v>
      </c>
      <c r="D151" s="14">
        <f>SUM(E151:F151)</f>
        <v>0</v>
      </c>
      <c r="E151" s="14" t="s">
        <v>20</v>
      </c>
      <c r="F151" s="14" t="s">
        <v>276</v>
      </c>
      <c r="G151" s="14">
        <f>SUM(H151:I151)</f>
        <v>0</v>
      </c>
      <c r="H151" s="14" t="s">
        <v>20</v>
      </c>
      <c r="I151" s="14" t="s">
        <v>276</v>
      </c>
      <c r="J151" s="14">
        <f>SUM(K151:L151)</f>
        <v>0</v>
      </c>
      <c r="K151" s="14" t="s">
        <v>20</v>
      </c>
      <c r="L151" s="14" t="s">
        <v>276</v>
      </c>
    </row>
    <row r="152" spans="1:12" ht="27" customHeight="1">
      <c r="A152" s="7">
        <v>4740</v>
      </c>
      <c r="B152" s="9" t="s">
        <v>388</v>
      </c>
      <c r="C152" s="38" t="s">
        <v>34</v>
      </c>
      <c r="D152" s="14">
        <f>SUM(D154:D155)</f>
        <v>750</v>
      </c>
      <c r="E152" s="14">
        <f>SUM(E154:E155)</f>
        <v>750</v>
      </c>
      <c r="F152" s="14" t="s">
        <v>276</v>
      </c>
      <c r="G152" s="14">
        <f>SUM(G154:G155)</f>
        <v>750</v>
      </c>
      <c r="H152" s="14">
        <f>SUM(H154:H155)</f>
        <v>750</v>
      </c>
      <c r="I152" s="14" t="s">
        <v>276</v>
      </c>
      <c r="J152" s="14">
        <f>SUM(J154:J155)</f>
        <v>0</v>
      </c>
      <c r="K152" s="14">
        <f>SUM(K154:K155)</f>
        <v>0</v>
      </c>
      <c r="L152" s="14" t="s">
        <v>276</v>
      </c>
    </row>
    <row r="153" spans="1:12" ht="18" customHeight="1">
      <c r="A153" s="7" t="s">
        <v>20</v>
      </c>
      <c r="B153" s="9" t="s">
        <v>24</v>
      </c>
      <c r="C153" s="38" t="s">
        <v>20</v>
      </c>
      <c r="D153" s="14" t="s">
        <v>20</v>
      </c>
      <c r="E153" s="14" t="s">
        <v>20</v>
      </c>
      <c r="F153" s="14" t="s">
        <v>276</v>
      </c>
      <c r="G153" s="14" t="s">
        <v>20</v>
      </c>
      <c r="H153" s="14" t="s">
        <v>20</v>
      </c>
      <c r="I153" s="14" t="s">
        <v>276</v>
      </c>
      <c r="J153" s="14" t="s">
        <v>20</v>
      </c>
      <c r="K153" s="14" t="s">
        <v>20</v>
      </c>
      <c r="L153" s="14" t="s">
        <v>276</v>
      </c>
    </row>
    <row r="154" spans="1:12" ht="29.25" customHeight="1" hidden="1">
      <c r="A154" s="7">
        <v>4741</v>
      </c>
      <c r="B154" s="9" t="s">
        <v>389</v>
      </c>
      <c r="C154" s="38">
        <v>4841</v>
      </c>
      <c r="D154" s="14">
        <f>SUM(E154:F154)</f>
        <v>0</v>
      </c>
      <c r="E154" s="14">
        <v>0</v>
      </c>
      <c r="F154" s="14" t="s">
        <v>276</v>
      </c>
      <c r="G154" s="14">
        <f>SUM(H154:I154)</f>
        <v>0</v>
      </c>
      <c r="H154" s="14" t="s">
        <v>20</v>
      </c>
      <c r="I154" s="14" t="s">
        <v>276</v>
      </c>
      <c r="J154" s="14">
        <f>SUM(K154:L154)</f>
        <v>0</v>
      </c>
      <c r="K154" s="14" t="s">
        <v>20</v>
      </c>
      <c r="L154" s="14" t="s">
        <v>276</v>
      </c>
    </row>
    <row r="155" spans="1:12" ht="16.5" customHeight="1">
      <c r="A155" s="7">
        <v>4742</v>
      </c>
      <c r="B155" s="8" t="s">
        <v>390</v>
      </c>
      <c r="C155" s="38">
        <v>4842</v>
      </c>
      <c r="D155" s="14">
        <f>SUM(E155:F155)</f>
        <v>750</v>
      </c>
      <c r="E155" s="14">
        <v>750</v>
      </c>
      <c r="F155" s="14" t="s">
        <v>276</v>
      </c>
      <c r="G155" s="14">
        <f>SUM(H155:I155)</f>
        <v>750</v>
      </c>
      <c r="H155" s="14">
        <v>750</v>
      </c>
      <c r="I155" s="14" t="s">
        <v>276</v>
      </c>
      <c r="J155" s="14">
        <f>SUM(K155:L155)</f>
        <v>0</v>
      </c>
      <c r="K155" s="14">
        <v>0</v>
      </c>
      <c r="L155" s="14" t="s">
        <v>276</v>
      </c>
    </row>
    <row r="156" spans="1:12" ht="27" customHeight="1" hidden="1">
      <c r="A156" s="7">
        <v>4750</v>
      </c>
      <c r="B156" s="8" t="s">
        <v>391</v>
      </c>
      <c r="C156" s="38" t="s">
        <v>34</v>
      </c>
      <c r="D156" s="14">
        <f>SUM(D158)</f>
        <v>0</v>
      </c>
      <c r="E156" s="14">
        <f>SUM(E158)</f>
        <v>0</v>
      </c>
      <c r="F156" s="14" t="s">
        <v>276</v>
      </c>
      <c r="G156" s="14">
        <f>SUM(G158)</f>
        <v>0</v>
      </c>
      <c r="H156" s="14">
        <f>SUM(H158)</f>
        <v>0</v>
      </c>
      <c r="I156" s="14" t="s">
        <v>276</v>
      </c>
      <c r="J156" s="14">
        <f>SUM(J158)</f>
        <v>0</v>
      </c>
      <c r="K156" s="14">
        <f>SUM(K158)</f>
        <v>0</v>
      </c>
      <c r="L156" s="14" t="s">
        <v>276</v>
      </c>
    </row>
    <row r="157" spans="1:12" ht="15" hidden="1">
      <c r="A157" s="7" t="s">
        <v>20</v>
      </c>
      <c r="B157" s="9" t="s">
        <v>24</v>
      </c>
      <c r="C157" s="38" t="s">
        <v>20</v>
      </c>
      <c r="D157" s="14" t="s">
        <v>20</v>
      </c>
      <c r="E157" s="14" t="s">
        <v>20</v>
      </c>
      <c r="F157" s="14" t="s">
        <v>276</v>
      </c>
      <c r="G157" s="14" t="s">
        <v>20</v>
      </c>
      <c r="H157" s="14" t="s">
        <v>20</v>
      </c>
      <c r="I157" s="14" t="s">
        <v>276</v>
      </c>
      <c r="J157" s="14" t="s">
        <v>20</v>
      </c>
      <c r="K157" s="14" t="s">
        <v>20</v>
      </c>
      <c r="L157" s="14" t="s">
        <v>276</v>
      </c>
    </row>
    <row r="158" spans="1:12" ht="28.5" customHeight="1" hidden="1">
      <c r="A158" s="7">
        <v>4751</v>
      </c>
      <c r="B158" s="8" t="s">
        <v>316</v>
      </c>
      <c r="C158" s="38">
        <v>4851</v>
      </c>
      <c r="D158" s="14">
        <f>SUM(E158:F158)</f>
        <v>0</v>
      </c>
      <c r="E158" s="14" t="s">
        <v>20</v>
      </c>
      <c r="F158" s="14" t="s">
        <v>276</v>
      </c>
      <c r="G158" s="14">
        <f>SUM(H158:I158)</f>
        <v>0</v>
      </c>
      <c r="H158" s="14" t="s">
        <v>20</v>
      </c>
      <c r="I158" s="14" t="s">
        <v>276</v>
      </c>
      <c r="J158" s="14">
        <f>SUM(K158:L158)</f>
        <v>0</v>
      </c>
      <c r="K158" s="14" t="s">
        <v>20</v>
      </c>
      <c r="L158" s="14" t="s">
        <v>276</v>
      </c>
    </row>
    <row r="159" spans="1:12" ht="15" customHeight="1" hidden="1">
      <c r="A159" s="7">
        <v>4760</v>
      </c>
      <c r="B159" s="9" t="s">
        <v>392</v>
      </c>
      <c r="C159" s="38" t="s">
        <v>34</v>
      </c>
      <c r="D159" s="14">
        <f>SUM(D161)</f>
        <v>0</v>
      </c>
      <c r="E159" s="14">
        <f>SUM(E161)</f>
        <v>0</v>
      </c>
      <c r="F159" s="14" t="s">
        <v>276</v>
      </c>
      <c r="G159" s="14">
        <f>SUM(G161)</f>
        <v>0</v>
      </c>
      <c r="H159" s="14">
        <f>SUM(H161)</f>
        <v>0</v>
      </c>
      <c r="I159" s="14" t="s">
        <v>276</v>
      </c>
      <c r="J159" s="14">
        <f>SUM(J161)</f>
        <v>0</v>
      </c>
      <c r="K159" s="14">
        <f>SUM(K161)</f>
        <v>0</v>
      </c>
      <c r="L159" s="14" t="s">
        <v>276</v>
      </c>
    </row>
    <row r="160" spans="1:12" ht="16.5" customHeight="1" hidden="1">
      <c r="A160" s="7" t="s">
        <v>20</v>
      </c>
      <c r="B160" s="9" t="s">
        <v>24</v>
      </c>
      <c r="C160" s="38" t="s">
        <v>20</v>
      </c>
      <c r="D160" s="14" t="s">
        <v>20</v>
      </c>
      <c r="E160" s="14" t="s">
        <v>20</v>
      </c>
      <c r="F160" s="14" t="s">
        <v>276</v>
      </c>
      <c r="G160" s="14" t="s">
        <v>20</v>
      </c>
      <c r="H160" s="14" t="s">
        <v>20</v>
      </c>
      <c r="I160" s="14" t="s">
        <v>276</v>
      </c>
      <c r="J160" s="14" t="s">
        <v>20</v>
      </c>
      <c r="K160" s="14" t="s">
        <v>20</v>
      </c>
      <c r="L160" s="14" t="s">
        <v>276</v>
      </c>
    </row>
    <row r="161" spans="1:12" ht="16.5" customHeight="1" hidden="1">
      <c r="A161" s="7">
        <v>4761</v>
      </c>
      <c r="B161" s="8" t="s">
        <v>317</v>
      </c>
      <c r="C161" s="38">
        <v>4861</v>
      </c>
      <c r="D161" s="14">
        <f>SUM(E161:F161)</f>
        <v>0</v>
      </c>
      <c r="E161" s="14" t="s">
        <v>20</v>
      </c>
      <c r="F161" s="14" t="s">
        <v>276</v>
      </c>
      <c r="G161" s="14">
        <f>SUM(H161:I161)</f>
        <v>0</v>
      </c>
      <c r="H161" s="14" t="s">
        <v>20</v>
      </c>
      <c r="I161" s="14" t="s">
        <v>276</v>
      </c>
      <c r="J161" s="14">
        <f>SUM(K161:L161)</f>
        <v>0</v>
      </c>
      <c r="K161" s="14" t="s">
        <v>20</v>
      </c>
      <c r="L161" s="14" t="s">
        <v>276</v>
      </c>
    </row>
    <row r="162" spans="1:12" ht="16.5" customHeight="1">
      <c r="A162" s="7">
        <v>4770</v>
      </c>
      <c r="B162" s="9" t="s">
        <v>393</v>
      </c>
      <c r="C162" s="38" t="s">
        <v>34</v>
      </c>
      <c r="D162" s="14">
        <f aca="true" t="shared" si="13" ref="D162:L162">SUM(D164)</f>
        <v>14963.4</v>
      </c>
      <c r="E162" s="14">
        <f t="shared" si="13"/>
        <v>14963.4</v>
      </c>
      <c r="F162" s="14">
        <f t="shared" si="13"/>
        <v>0</v>
      </c>
      <c r="G162" s="14">
        <f t="shared" si="13"/>
        <v>8038.8</v>
      </c>
      <c r="H162" s="14">
        <f t="shared" si="13"/>
        <v>8038.8</v>
      </c>
      <c r="I162" s="14">
        <f t="shared" si="13"/>
        <v>0</v>
      </c>
      <c r="J162" s="14">
        <f t="shared" si="13"/>
        <v>0</v>
      </c>
      <c r="K162" s="14">
        <f t="shared" si="13"/>
        <v>0</v>
      </c>
      <c r="L162" s="14">
        <f t="shared" si="13"/>
        <v>0</v>
      </c>
    </row>
    <row r="163" spans="1:12" ht="14.25" customHeight="1">
      <c r="A163" s="7" t="s">
        <v>20</v>
      </c>
      <c r="B163" s="9" t="s">
        <v>24</v>
      </c>
      <c r="C163" s="38" t="s">
        <v>20</v>
      </c>
      <c r="D163" s="14" t="s">
        <v>20</v>
      </c>
      <c r="E163" s="14" t="s">
        <v>20</v>
      </c>
      <c r="F163" s="14" t="s">
        <v>20</v>
      </c>
      <c r="G163" s="14" t="s">
        <v>20</v>
      </c>
      <c r="H163" s="14" t="s">
        <v>20</v>
      </c>
      <c r="I163" s="14" t="s">
        <v>20</v>
      </c>
      <c r="J163" s="14" t="s">
        <v>20</v>
      </c>
      <c r="K163" s="14" t="s">
        <v>20</v>
      </c>
      <c r="L163" s="14" t="s">
        <v>20</v>
      </c>
    </row>
    <row r="164" spans="1:12" ht="16.5" customHeight="1">
      <c r="A164" s="7">
        <v>4771</v>
      </c>
      <c r="B164" s="9" t="s">
        <v>394</v>
      </c>
      <c r="C164" s="38">
        <v>4891</v>
      </c>
      <c r="D164" s="14">
        <f>SUM(E164:F164)-Եկամուտներ!F96</f>
        <v>14963.4</v>
      </c>
      <c r="E164" s="14">
        <v>14963.4</v>
      </c>
      <c r="F164" s="14">
        <v>0</v>
      </c>
      <c r="G164" s="14">
        <f>SUM(H164+I164-H165)</f>
        <v>8038.8</v>
      </c>
      <c r="H164" s="14">
        <v>8038.8</v>
      </c>
      <c r="I164" s="14">
        <v>0</v>
      </c>
      <c r="J164" s="14">
        <f>SUM(K164:L164)</f>
        <v>0</v>
      </c>
      <c r="K164" s="14">
        <v>0</v>
      </c>
      <c r="L164" s="14" t="s">
        <v>20</v>
      </c>
    </row>
    <row r="165" spans="1:12" ht="34.5" customHeight="1">
      <c r="A165" s="7">
        <v>4772</v>
      </c>
      <c r="B165" s="8" t="s">
        <v>318</v>
      </c>
      <c r="C165" s="38" t="s">
        <v>34</v>
      </c>
      <c r="D165" s="14">
        <f>E165</f>
        <v>4500</v>
      </c>
      <c r="E165" s="14">
        <v>4500</v>
      </c>
      <c r="F165" s="14" t="s">
        <v>45</v>
      </c>
      <c r="G165" s="14">
        <f>H165</f>
        <v>0</v>
      </c>
      <c r="H165" s="14">
        <v>0</v>
      </c>
      <c r="I165" s="14" t="s">
        <v>45</v>
      </c>
      <c r="J165" s="14">
        <f>SUM(K165:L165)</f>
        <v>0</v>
      </c>
      <c r="K165" s="14">
        <v>0</v>
      </c>
      <c r="L165" s="14" t="s">
        <v>45</v>
      </c>
    </row>
    <row r="166" spans="1:12" ht="30" customHeight="1">
      <c r="A166" s="7">
        <v>5000</v>
      </c>
      <c r="B166" s="39" t="s">
        <v>395</v>
      </c>
      <c r="C166" s="38" t="s">
        <v>34</v>
      </c>
      <c r="D166" s="14">
        <f>SUM(D168,D186,D192,D195)</f>
        <v>139747.358</v>
      </c>
      <c r="E166" s="14" t="s">
        <v>45</v>
      </c>
      <c r="F166" s="14">
        <f>SUM(F168,F186,F192,F195)</f>
        <v>139747.358</v>
      </c>
      <c r="G166" s="14">
        <f>SUM(G168,G186,G192,G195)</f>
        <v>196352.598</v>
      </c>
      <c r="H166" s="14" t="s">
        <v>45</v>
      </c>
      <c r="I166" s="14">
        <f>SUM(I168,I186,I192,I195)</f>
        <v>196352.598</v>
      </c>
      <c r="J166" s="14">
        <f>SUM(J168,J186,J192,J195)</f>
        <v>149513.02700000003</v>
      </c>
      <c r="K166" s="14" t="s">
        <v>45</v>
      </c>
      <c r="L166" s="14">
        <f>SUM(L168,L186,L192,L195)</f>
        <v>149513.02700000003</v>
      </c>
    </row>
    <row r="167" spans="1:12" ht="16.5" customHeight="1">
      <c r="A167" s="7" t="s">
        <v>20</v>
      </c>
      <c r="B167" s="9" t="s">
        <v>27</v>
      </c>
      <c r="C167" s="38" t="s">
        <v>20</v>
      </c>
      <c r="D167" s="14" t="s">
        <v>20</v>
      </c>
      <c r="E167" s="14" t="s">
        <v>20</v>
      </c>
      <c r="F167" s="14" t="s">
        <v>20</v>
      </c>
      <c r="G167" s="14" t="s">
        <v>20</v>
      </c>
      <c r="H167" s="14" t="s">
        <v>20</v>
      </c>
      <c r="I167" s="14" t="s">
        <v>20</v>
      </c>
      <c r="J167" s="14" t="s">
        <v>20</v>
      </c>
      <c r="K167" s="14" t="s">
        <v>20</v>
      </c>
      <c r="L167" s="14" t="s">
        <v>20</v>
      </c>
    </row>
    <row r="168" spans="1:12" ht="16.5" customHeight="1">
      <c r="A168" s="7">
        <v>5100</v>
      </c>
      <c r="B168" s="9" t="s">
        <v>396</v>
      </c>
      <c r="C168" s="38" t="s">
        <v>34</v>
      </c>
      <c r="D168" s="14">
        <f>SUM(D170,D175,D180,)</f>
        <v>137347.358</v>
      </c>
      <c r="E168" s="14" t="s">
        <v>276</v>
      </c>
      <c r="F168" s="14">
        <f>SUM(F170,F175,F180,)</f>
        <v>137347.358</v>
      </c>
      <c r="G168" s="14">
        <f>SUM(G170,G175,G180,)</f>
        <v>193952.598</v>
      </c>
      <c r="H168" s="14" t="s">
        <v>276</v>
      </c>
      <c r="I168" s="14">
        <f>SUM(I170,I175,I180)</f>
        <v>193952.598</v>
      </c>
      <c r="J168" s="14">
        <f>SUM(J170,J175,J180,)</f>
        <v>147113.02700000003</v>
      </c>
      <c r="K168" s="14" t="s">
        <v>276</v>
      </c>
      <c r="L168" s="14">
        <f>SUM(L170,L175,L180)</f>
        <v>147113.02700000003</v>
      </c>
    </row>
    <row r="169" spans="1:12" ht="15.75" customHeight="1">
      <c r="A169" s="7" t="s">
        <v>20</v>
      </c>
      <c r="B169" s="9" t="s">
        <v>27</v>
      </c>
      <c r="C169" s="38" t="s">
        <v>20</v>
      </c>
      <c r="D169" s="14" t="s">
        <v>20</v>
      </c>
      <c r="E169" s="14" t="s">
        <v>20</v>
      </c>
      <c r="F169" s="14" t="s">
        <v>20</v>
      </c>
      <c r="G169" s="14" t="s">
        <v>20</v>
      </c>
      <c r="H169" s="14" t="s">
        <v>20</v>
      </c>
      <c r="I169" s="14" t="s">
        <v>20</v>
      </c>
      <c r="J169" s="14" t="s">
        <v>20</v>
      </c>
      <c r="K169" s="14" t="s">
        <v>20</v>
      </c>
      <c r="L169" s="14" t="s">
        <v>20</v>
      </c>
    </row>
    <row r="170" spans="1:12" ht="16.5" customHeight="1">
      <c r="A170" s="7">
        <v>5110</v>
      </c>
      <c r="B170" s="8" t="s">
        <v>397</v>
      </c>
      <c r="C170" s="38" t="s">
        <v>34</v>
      </c>
      <c r="D170" s="14">
        <f>SUM(D172:D174)</f>
        <v>128872.358</v>
      </c>
      <c r="E170" s="14" t="s">
        <v>45</v>
      </c>
      <c r="F170" s="14">
        <f aca="true" t="shared" si="14" ref="F170:L170">SUM(F172:F174)</f>
        <v>128872.358</v>
      </c>
      <c r="G170" s="14">
        <f t="shared" si="14"/>
        <v>168284.998</v>
      </c>
      <c r="H170" s="14">
        <f t="shared" si="14"/>
        <v>0</v>
      </c>
      <c r="I170" s="14">
        <f t="shared" si="14"/>
        <v>168284.998</v>
      </c>
      <c r="J170" s="14">
        <f t="shared" si="14"/>
        <v>134318.80800000002</v>
      </c>
      <c r="K170" s="14">
        <f t="shared" si="14"/>
        <v>0</v>
      </c>
      <c r="L170" s="14">
        <f t="shared" si="14"/>
        <v>134318.80800000002</v>
      </c>
    </row>
    <row r="171" spans="1:12" ht="14.25" customHeight="1">
      <c r="A171" s="7" t="s">
        <v>20</v>
      </c>
      <c r="B171" s="9" t="s">
        <v>24</v>
      </c>
      <c r="C171" s="38" t="s">
        <v>20</v>
      </c>
      <c r="D171" s="14" t="s">
        <v>20</v>
      </c>
      <c r="E171" s="14" t="s">
        <v>20</v>
      </c>
      <c r="F171" s="14" t="s">
        <v>20</v>
      </c>
      <c r="G171" s="14" t="s">
        <v>20</v>
      </c>
      <c r="H171" s="14" t="s">
        <v>20</v>
      </c>
      <c r="I171" s="14" t="s">
        <v>20</v>
      </c>
      <c r="J171" s="14" t="s">
        <v>20</v>
      </c>
      <c r="K171" s="14" t="s">
        <v>20</v>
      </c>
      <c r="L171" s="14" t="s">
        <v>20</v>
      </c>
    </row>
    <row r="172" spans="1:12" ht="16.5" customHeight="1">
      <c r="A172" s="7">
        <v>5111</v>
      </c>
      <c r="B172" s="8" t="s">
        <v>319</v>
      </c>
      <c r="C172" s="38">
        <v>5111</v>
      </c>
      <c r="D172" s="14">
        <f>SUM(E172:F172)</f>
        <v>0</v>
      </c>
      <c r="E172" s="14" t="s">
        <v>276</v>
      </c>
      <c r="F172" s="14" t="s">
        <v>20</v>
      </c>
      <c r="G172" s="14">
        <f>SUM(H172:I172)</f>
        <v>0</v>
      </c>
      <c r="H172" s="14" t="s">
        <v>276</v>
      </c>
      <c r="I172" s="14" t="s">
        <v>20</v>
      </c>
      <c r="J172" s="14">
        <f>SUM(K172:L172)</f>
        <v>0</v>
      </c>
      <c r="K172" s="14" t="s">
        <v>276</v>
      </c>
      <c r="L172" s="14">
        <v>0</v>
      </c>
    </row>
    <row r="173" spans="1:12" ht="16.5" customHeight="1">
      <c r="A173" s="7">
        <v>5112</v>
      </c>
      <c r="B173" s="8" t="s">
        <v>320</v>
      </c>
      <c r="C173" s="38">
        <v>5112</v>
      </c>
      <c r="D173" s="14">
        <f>SUM(E173:F173)</f>
        <v>128872.358</v>
      </c>
      <c r="E173" s="14" t="s">
        <v>276</v>
      </c>
      <c r="F173" s="14">
        <v>128872.358</v>
      </c>
      <c r="G173" s="14">
        <f>SUM(H173:I173)</f>
        <v>162278.938</v>
      </c>
      <c r="H173" s="14" t="s">
        <v>276</v>
      </c>
      <c r="I173" s="14">
        <v>162278.938</v>
      </c>
      <c r="J173" s="14">
        <f>SUM(K173:L173)</f>
        <v>128312.748</v>
      </c>
      <c r="K173" s="14" t="s">
        <v>276</v>
      </c>
      <c r="L173" s="14">
        <v>128312.748</v>
      </c>
    </row>
    <row r="174" spans="1:12" ht="16.5" customHeight="1">
      <c r="A174" s="7">
        <v>5113</v>
      </c>
      <c r="B174" s="8" t="s">
        <v>321</v>
      </c>
      <c r="C174" s="38">
        <v>5113</v>
      </c>
      <c r="D174" s="14">
        <f>SUM(E174:F174)</f>
        <v>0</v>
      </c>
      <c r="E174" s="14" t="s">
        <v>276</v>
      </c>
      <c r="F174" s="14">
        <v>0</v>
      </c>
      <c r="G174" s="14">
        <f>SUM(H174:I174)</f>
        <v>6006.06</v>
      </c>
      <c r="H174" s="14" t="s">
        <v>276</v>
      </c>
      <c r="I174" s="14">
        <v>6006.06</v>
      </c>
      <c r="J174" s="14">
        <f>SUM(K174:L174)</f>
        <v>6006.06</v>
      </c>
      <c r="K174" s="14" t="s">
        <v>276</v>
      </c>
      <c r="L174" s="14">
        <v>6006.06</v>
      </c>
    </row>
    <row r="175" spans="1:12" ht="16.5" customHeight="1">
      <c r="A175" s="7">
        <v>5120</v>
      </c>
      <c r="B175" s="8" t="s">
        <v>474</v>
      </c>
      <c r="C175" s="38" t="s">
        <v>34</v>
      </c>
      <c r="D175" s="14">
        <f>SUM(D177:D179)</f>
        <v>4475</v>
      </c>
      <c r="E175" s="14" t="s">
        <v>276</v>
      </c>
      <c r="F175" s="14">
        <f>SUM(F177:F179)</f>
        <v>4475</v>
      </c>
      <c r="G175" s="14">
        <f>SUM(G177:G179)</f>
        <v>11672.6</v>
      </c>
      <c r="H175" s="14" t="s">
        <v>276</v>
      </c>
      <c r="I175" s="14">
        <f>I177+I178+I179</f>
        <v>11672.6</v>
      </c>
      <c r="J175" s="14">
        <f>SUM(J177:J179)</f>
        <v>6306.219</v>
      </c>
      <c r="K175" s="14" t="s">
        <v>276</v>
      </c>
      <c r="L175" s="14">
        <f>SUM(L177:L179)</f>
        <v>6306.219</v>
      </c>
    </row>
    <row r="176" spans="1:12" ht="15" customHeight="1">
      <c r="A176" s="7" t="s">
        <v>20</v>
      </c>
      <c r="B176" s="9" t="s">
        <v>24</v>
      </c>
      <c r="C176" s="38" t="s">
        <v>20</v>
      </c>
      <c r="D176" s="14" t="s">
        <v>20</v>
      </c>
      <c r="E176" s="14"/>
      <c r="F176" s="14" t="s">
        <v>20</v>
      </c>
      <c r="G176" s="14" t="s">
        <v>20</v>
      </c>
      <c r="H176" s="14" t="s">
        <v>20</v>
      </c>
      <c r="I176" s="14" t="s">
        <v>20</v>
      </c>
      <c r="J176" s="14" t="s">
        <v>20</v>
      </c>
      <c r="K176" s="14" t="s">
        <v>20</v>
      </c>
      <c r="L176" s="14" t="s">
        <v>20</v>
      </c>
    </row>
    <row r="177" spans="1:12" ht="16.5" customHeight="1">
      <c r="A177" s="7">
        <v>5121</v>
      </c>
      <c r="B177" s="8" t="s">
        <v>322</v>
      </c>
      <c r="C177" s="38">
        <v>5121</v>
      </c>
      <c r="D177" s="14">
        <f>SUM(E177:F177)</f>
        <v>1000</v>
      </c>
      <c r="E177" s="14" t="s">
        <v>276</v>
      </c>
      <c r="F177" s="14">
        <v>1000</v>
      </c>
      <c r="G177" s="14">
        <f>SUM(H177:I177)</f>
        <v>3500</v>
      </c>
      <c r="H177" s="14" t="s">
        <v>276</v>
      </c>
      <c r="I177" s="14">
        <v>3500</v>
      </c>
      <c r="J177" s="14">
        <f>SUM(K177:L177)</f>
        <v>0</v>
      </c>
      <c r="K177" s="14" t="s">
        <v>276</v>
      </c>
      <c r="L177" s="14">
        <v>0</v>
      </c>
    </row>
    <row r="178" spans="1:12" ht="16.5" customHeight="1">
      <c r="A178" s="7">
        <v>5122</v>
      </c>
      <c r="B178" s="8" t="s">
        <v>323</v>
      </c>
      <c r="C178" s="38">
        <v>5122</v>
      </c>
      <c r="D178" s="14">
        <f>SUM(E178:F178)</f>
        <v>1000</v>
      </c>
      <c r="E178" s="14" t="s">
        <v>276</v>
      </c>
      <c r="F178" s="14">
        <v>1000</v>
      </c>
      <c r="G178" s="14">
        <f>SUM(H178:I178)</f>
        <v>3407</v>
      </c>
      <c r="H178" s="14" t="s">
        <v>276</v>
      </c>
      <c r="I178" s="14">
        <v>3407</v>
      </c>
      <c r="J178" s="14">
        <f>SUM(K178:L178)</f>
        <v>2767.625</v>
      </c>
      <c r="K178" s="14" t="s">
        <v>276</v>
      </c>
      <c r="L178" s="14">
        <v>2767.625</v>
      </c>
    </row>
    <row r="179" spans="1:12" ht="16.5" customHeight="1">
      <c r="A179" s="7">
        <v>5123</v>
      </c>
      <c r="B179" s="8" t="s">
        <v>324</v>
      </c>
      <c r="C179" s="38">
        <v>5129</v>
      </c>
      <c r="D179" s="14">
        <f>SUM(E179:F179)</f>
        <v>2475</v>
      </c>
      <c r="E179" s="14" t="s">
        <v>276</v>
      </c>
      <c r="F179" s="14">
        <v>2475</v>
      </c>
      <c r="G179" s="14">
        <f>SUM(H179:I179)</f>
        <v>4765.6</v>
      </c>
      <c r="H179" s="14" t="s">
        <v>276</v>
      </c>
      <c r="I179" s="14">
        <v>4765.6</v>
      </c>
      <c r="J179" s="14">
        <f>SUM(K179:L179)</f>
        <v>3538.594</v>
      </c>
      <c r="K179" s="14" t="s">
        <v>276</v>
      </c>
      <c r="L179" s="14">
        <v>3538.594</v>
      </c>
    </row>
    <row r="180" spans="1:12" ht="16.5" customHeight="1">
      <c r="A180" s="7">
        <v>5130</v>
      </c>
      <c r="B180" s="8" t="s">
        <v>398</v>
      </c>
      <c r="C180" s="38" t="s">
        <v>34</v>
      </c>
      <c r="D180" s="14">
        <f>SUM(D182:D185)</f>
        <v>4000</v>
      </c>
      <c r="E180" s="14" t="s">
        <v>276</v>
      </c>
      <c r="F180" s="14">
        <f>SUM(F182:F185)</f>
        <v>4000</v>
      </c>
      <c r="G180" s="14">
        <f>SUM(G182:G185)</f>
        <v>13995</v>
      </c>
      <c r="H180" s="14" t="s">
        <v>276</v>
      </c>
      <c r="I180" s="14">
        <f>SUM(I182:I185)</f>
        <v>13995</v>
      </c>
      <c r="J180" s="14">
        <f>SUM(J182:J185)</f>
        <v>6488</v>
      </c>
      <c r="K180" s="14" t="s">
        <v>276</v>
      </c>
      <c r="L180" s="14">
        <f>SUM(L182:L185)</f>
        <v>6488</v>
      </c>
    </row>
    <row r="181" spans="1:12" ht="12.75" customHeight="1">
      <c r="A181" s="7" t="s">
        <v>20</v>
      </c>
      <c r="B181" s="9" t="s">
        <v>24</v>
      </c>
      <c r="C181" s="38" t="s">
        <v>20</v>
      </c>
      <c r="D181" s="14" t="s">
        <v>20</v>
      </c>
      <c r="E181" s="14" t="s">
        <v>20</v>
      </c>
      <c r="F181" s="14" t="s">
        <v>20</v>
      </c>
      <c r="G181" s="14" t="s">
        <v>20</v>
      </c>
      <c r="H181" s="14" t="s">
        <v>20</v>
      </c>
      <c r="I181" s="14" t="s">
        <v>20</v>
      </c>
      <c r="J181" s="14" t="s">
        <v>20</v>
      </c>
      <c r="K181" s="14" t="s">
        <v>20</v>
      </c>
      <c r="L181" s="14" t="s">
        <v>20</v>
      </c>
    </row>
    <row r="182" spans="1:12" ht="16.5" customHeight="1" hidden="1">
      <c r="A182" s="7">
        <v>5131</v>
      </c>
      <c r="B182" s="8" t="s">
        <v>325</v>
      </c>
      <c r="C182" s="38">
        <v>5131</v>
      </c>
      <c r="D182" s="14">
        <f>SUM(E182:F182)</f>
        <v>0</v>
      </c>
      <c r="E182" s="14" t="s">
        <v>276</v>
      </c>
      <c r="F182" s="14" t="s">
        <v>20</v>
      </c>
      <c r="G182" s="14">
        <f>SUM(H182:I182)</f>
        <v>0</v>
      </c>
      <c r="H182" s="14" t="s">
        <v>276</v>
      </c>
      <c r="I182" s="14"/>
      <c r="J182" s="14">
        <f>SUM(K182:L182)</f>
        <v>0</v>
      </c>
      <c r="K182" s="14" t="s">
        <v>276</v>
      </c>
      <c r="L182" s="14" t="s">
        <v>20</v>
      </c>
    </row>
    <row r="183" spans="1:12" ht="16.5" customHeight="1" hidden="1">
      <c r="A183" s="7">
        <v>5132</v>
      </c>
      <c r="B183" s="8" t="s">
        <v>326</v>
      </c>
      <c r="C183" s="38">
        <v>5132</v>
      </c>
      <c r="D183" s="14">
        <f>SUM(E183:F183)</f>
        <v>0</v>
      </c>
      <c r="E183" s="14" t="s">
        <v>276</v>
      </c>
      <c r="F183" s="14" t="s">
        <v>20</v>
      </c>
      <c r="G183" s="14">
        <f>SUM(H183:I183)</f>
        <v>0</v>
      </c>
      <c r="H183" s="14" t="s">
        <v>276</v>
      </c>
      <c r="I183" s="14" t="s">
        <v>20</v>
      </c>
      <c r="J183" s="14">
        <f>SUM(K183:L183)</f>
        <v>0</v>
      </c>
      <c r="K183" s="14" t="s">
        <v>276</v>
      </c>
      <c r="L183" s="14" t="s">
        <v>20</v>
      </c>
    </row>
    <row r="184" spans="1:12" ht="16.5" customHeight="1" hidden="1">
      <c r="A184" s="7">
        <v>5133</v>
      </c>
      <c r="B184" s="8" t="s">
        <v>327</v>
      </c>
      <c r="C184" s="38">
        <v>5133</v>
      </c>
      <c r="D184" s="14">
        <f>SUM(E184:F184)</f>
        <v>0</v>
      </c>
      <c r="E184" s="14" t="s">
        <v>276</v>
      </c>
      <c r="F184" s="14" t="s">
        <v>20</v>
      </c>
      <c r="G184" s="14">
        <f>SUM(H184:I184)</f>
        <v>0</v>
      </c>
      <c r="H184" s="14" t="s">
        <v>276</v>
      </c>
      <c r="I184" s="14" t="s">
        <v>20</v>
      </c>
      <c r="J184" s="14">
        <f>SUM(K184:L184)</f>
        <v>0</v>
      </c>
      <c r="K184" s="14" t="s">
        <v>34</v>
      </c>
      <c r="L184" s="14" t="s">
        <v>20</v>
      </c>
    </row>
    <row r="185" spans="1:12" ht="16.5" customHeight="1">
      <c r="A185" s="7">
        <v>5134</v>
      </c>
      <c r="B185" s="8" t="s">
        <v>328</v>
      </c>
      <c r="C185" s="38">
        <v>5134</v>
      </c>
      <c r="D185" s="14">
        <f>SUM(E185:F185)</f>
        <v>4000</v>
      </c>
      <c r="E185" s="14" t="s">
        <v>276</v>
      </c>
      <c r="F185" s="14">
        <v>4000</v>
      </c>
      <c r="G185" s="14">
        <f>SUM(H185:I185)</f>
        <v>13995</v>
      </c>
      <c r="H185" s="14" t="s">
        <v>276</v>
      </c>
      <c r="I185" s="14">
        <v>13995</v>
      </c>
      <c r="J185" s="14">
        <f>SUM(K185:L185)</f>
        <v>6488</v>
      </c>
      <c r="K185" s="14" t="s">
        <v>34</v>
      </c>
      <c r="L185" s="14">
        <v>6488</v>
      </c>
    </row>
    <row r="186" spans="1:12" ht="15" customHeight="1">
      <c r="A186" s="7">
        <v>5200</v>
      </c>
      <c r="B186" s="9" t="s">
        <v>399</v>
      </c>
      <c r="C186" s="38" t="s">
        <v>34</v>
      </c>
      <c r="D186" s="14">
        <f>SUM(D188:D191)</f>
        <v>2400</v>
      </c>
      <c r="E186" s="14" t="s">
        <v>276</v>
      </c>
      <c r="F186" s="14">
        <f aca="true" t="shared" si="15" ref="F186:L186">SUM(F188:F191)</f>
        <v>2400</v>
      </c>
      <c r="G186" s="14">
        <f t="shared" si="15"/>
        <v>2400</v>
      </c>
      <c r="H186" s="14" t="s">
        <v>276</v>
      </c>
      <c r="I186" s="14">
        <f t="shared" si="15"/>
        <v>2400</v>
      </c>
      <c r="J186" s="14">
        <f>SUM(K186:L186)</f>
        <v>2400</v>
      </c>
      <c r="K186" s="14">
        <f t="shared" si="15"/>
        <v>0</v>
      </c>
      <c r="L186" s="14">
        <f t="shared" si="15"/>
        <v>2400</v>
      </c>
    </row>
    <row r="187" spans="1:12" ht="13.5" customHeight="1">
      <c r="A187" s="7" t="s">
        <v>20</v>
      </c>
      <c r="B187" s="9" t="s">
        <v>27</v>
      </c>
      <c r="C187" s="38" t="s">
        <v>20</v>
      </c>
      <c r="D187" s="14" t="s">
        <v>20</v>
      </c>
      <c r="E187" s="14" t="s">
        <v>20</v>
      </c>
      <c r="F187" s="14" t="s">
        <v>20</v>
      </c>
      <c r="G187" s="14" t="s">
        <v>20</v>
      </c>
      <c r="H187" s="14" t="s">
        <v>20</v>
      </c>
      <c r="I187" s="14" t="s">
        <v>20</v>
      </c>
      <c r="J187" s="14" t="s">
        <v>20</v>
      </c>
      <c r="K187" s="14" t="s">
        <v>20</v>
      </c>
      <c r="L187" s="14" t="s">
        <v>20</v>
      </c>
    </row>
    <row r="188" spans="1:12" ht="16.5" customHeight="1">
      <c r="A188" s="7">
        <v>5211</v>
      </c>
      <c r="B188" s="8" t="s">
        <v>329</v>
      </c>
      <c r="C188" s="38">
        <v>5211</v>
      </c>
      <c r="D188" s="14">
        <f>SUM(E188:F188)</f>
        <v>0</v>
      </c>
      <c r="E188" s="14" t="s">
        <v>276</v>
      </c>
      <c r="F188" s="14" t="s">
        <v>20</v>
      </c>
      <c r="G188" s="14">
        <f>SUM(H188:I188)</f>
        <v>0</v>
      </c>
      <c r="H188" s="14" t="s">
        <v>276</v>
      </c>
      <c r="I188" s="14" t="s">
        <v>20</v>
      </c>
      <c r="J188" s="14">
        <f>SUM(K188:L188)</f>
        <v>0</v>
      </c>
      <c r="K188" s="14" t="s">
        <v>276</v>
      </c>
      <c r="L188" s="14" t="s">
        <v>20</v>
      </c>
    </row>
    <row r="189" spans="1:12" ht="16.5" customHeight="1">
      <c r="A189" s="7">
        <v>5221</v>
      </c>
      <c r="B189" s="8" t="s">
        <v>330</v>
      </c>
      <c r="C189" s="38">
        <v>5221</v>
      </c>
      <c r="D189" s="14">
        <f>SUM(E189:F189)</f>
        <v>2400</v>
      </c>
      <c r="E189" s="14" t="s">
        <v>276</v>
      </c>
      <c r="F189" s="14">
        <v>2400</v>
      </c>
      <c r="G189" s="14">
        <f>SUM(H189:I189)</f>
        <v>2400</v>
      </c>
      <c r="H189" s="14" t="s">
        <v>276</v>
      </c>
      <c r="I189" s="14">
        <v>2400</v>
      </c>
      <c r="J189" s="14">
        <f>SUM(K189:L189)</f>
        <v>2400</v>
      </c>
      <c r="K189" s="14" t="s">
        <v>276</v>
      </c>
      <c r="L189" s="14">
        <v>2400</v>
      </c>
    </row>
    <row r="190" spans="1:12" ht="16.5" customHeight="1">
      <c r="A190" s="7">
        <v>5231</v>
      </c>
      <c r="B190" s="8" t="s">
        <v>331</v>
      </c>
      <c r="C190" s="38">
        <v>5231</v>
      </c>
      <c r="D190" s="14">
        <f>SUM(E190:F190)</f>
        <v>0</v>
      </c>
      <c r="E190" s="14" t="s">
        <v>276</v>
      </c>
      <c r="F190" s="14" t="s">
        <v>20</v>
      </c>
      <c r="G190" s="14">
        <f>SUM(H190:I190)</f>
        <v>0</v>
      </c>
      <c r="H190" s="14" t="s">
        <v>276</v>
      </c>
      <c r="I190" s="14" t="s">
        <v>20</v>
      </c>
      <c r="J190" s="14">
        <f>SUM(K190:L190)</f>
        <v>0</v>
      </c>
      <c r="K190" s="14" t="s">
        <v>276</v>
      </c>
      <c r="L190" s="14" t="s">
        <v>20</v>
      </c>
    </row>
    <row r="191" spans="1:12" ht="16.5" customHeight="1">
      <c r="A191" s="7">
        <v>5241</v>
      </c>
      <c r="B191" s="8" t="s">
        <v>332</v>
      </c>
      <c r="C191" s="38">
        <v>5241</v>
      </c>
      <c r="D191" s="14">
        <f>SUM(E191:F191)</f>
        <v>0</v>
      </c>
      <c r="E191" s="14" t="s">
        <v>276</v>
      </c>
      <c r="F191" s="14" t="s">
        <v>20</v>
      </c>
      <c r="G191" s="14">
        <f>SUM(H191:I191)</f>
        <v>0</v>
      </c>
      <c r="H191" s="14" t="s">
        <v>276</v>
      </c>
      <c r="I191" s="14" t="s">
        <v>20</v>
      </c>
      <c r="J191" s="14">
        <f>SUM(K191:L191)</f>
        <v>0</v>
      </c>
      <c r="K191" s="14" t="s">
        <v>276</v>
      </c>
      <c r="L191" s="14" t="s">
        <v>20</v>
      </c>
    </row>
    <row r="192" spans="1:12" ht="16.5" customHeight="1" hidden="1">
      <c r="A192" s="7">
        <v>5300</v>
      </c>
      <c r="B192" s="9" t="s">
        <v>400</v>
      </c>
      <c r="C192" s="38" t="s">
        <v>34</v>
      </c>
      <c r="D192" s="14">
        <f>SUM(D194)</f>
        <v>0</v>
      </c>
      <c r="E192" s="14" t="s">
        <v>276</v>
      </c>
      <c r="F192" s="14" t="s">
        <v>20</v>
      </c>
      <c r="G192" s="14">
        <f>SUM(G194)</f>
        <v>0</v>
      </c>
      <c r="H192" s="14" t="s">
        <v>276</v>
      </c>
      <c r="I192" s="14" t="s">
        <v>20</v>
      </c>
      <c r="J192" s="14">
        <f>SUM(J194)</f>
        <v>0</v>
      </c>
      <c r="K192" s="14" t="s">
        <v>276</v>
      </c>
      <c r="L192" s="14" t="s">
        <v>20</v>
      </c>
    </row>
    <row r="193" spans="1:12" ht="13.5" customHeight="1" hidden="1">
      <c r="A193" s="7" t="s">
        <v>20</v>
      </c>
      <c r="B193" s="9" t="s">
        <v>27</v>
      </c>
      <c r="C193" s="38" t="s">
        <v>20</v>
      </c>
      <c r="D193" s="14" t="s">
        <v>20</v>
      </c>
      <c r="E193" s="14" t="s">
        <v>20</v>
      </c>
      <c r="F193" s="14" t="s">
        <v>20</v>
      </c>
      <c r="G193" s="14" t="s">
        <v>20</v>
      </c>
      <c r="H193" s="14" t="s">
        <v>20</v>
      </c>
      <c r="I193" s="14" t="s">
        <v>20</v>
      </c>
      <c r="J193" s="14" t="s">
        <v>20</v>
      </c>
      <c r="K193" s="14" t="s">
        <v>20</v>
      </c>
      <c r="L193" s="14" t="s">
        <v>20</v>
      </c>
    </row>
    <row r="194" spans="1:12" ht="16.5" customHeight="1" hidden="1">
      <c r="A194" s="7">
        <v>5311</v>
      </c>
      <c r="B194" s="8" t="s">
        <v>333</v>
      </c>
      <c r="C194" s="38">
        <v>5311</v>
      </c>
      <c r="D194" s="14">
        <f>SUM(E194:F194)</f>
        <v>0</v>
      </c>
      <c r="E194" s="14" t="s">
        <v>276</v>
      </c>
      <c r="F194" s="14" t="s">
        <v>20</v>
      </c>
      <c r="G194" s="14">
        <f>SUM(H194:I194)</f>
        <v>0</v>
      </c>
      <c r="H194" s="14" t="s">
        <v>276</v>
      </c>
      <c r="I194" s="14" t="s">
        <v>20</v>
      </c>
      <c r="J194" s="14">
        <f>SUM(K194:L194)</f>
        <v>0</v>
      </c>
      <c r="K194" s="14" t="s">
        <v>276</v>
      </c>
      <c r="L194" s="14" t="s">
        <v>20</v>
      </c>
    </row>
    <row r="195" spans="1:12" ht="16.5" customHeight="1" hidden="1">
      <c r="A195" s="7">
        <v>5400</v>
      </c>
      <c r="B195" s="8" t="s">
        <v>401</v>
      </c>
      <c r="C195" s="38" t="s">
        <v>34</v>
      </c>
      <c r="D195" s="14">
        <f>SUM(D197:D200)</f>
        <v>0</v>
      </c>
      <c r="E195" s="14" t="s">
        <v>276</v>
      </c>
      <c r="F195" s="14">
        <f aca="true" t="shared" si="16" ref="F195:L195">SUM(F197:F200)</f>
        <v>0</v>
      </c>
      <c r="G195" s="14">
        <f t="shared" si="16"/>
        <v>0</v>
      </c>
      <c r="H195" s="14" t="s">
        <v>276</v>
      </c>
      <c r="I195" s="14">
        <f t="shared" si="16"/>
        <v>0</v>
      </c>
      <c r="J195" s="14">
        <f t="shared" si="16"/>
        <v>0</v>
      </c>
      <c r="K195" s="14" t="s">
        <v>276</v>
      </c>
      <c r="L195" s="14">
        <f t="shared" si="16"/>
        <v>0</v>
      </c>
    </row>
    <row r="196" spans="1:12" ht="13.5" customHeight="1" hidden="1">
      <c r="A196" s="7" t="s">
        <v>20</v>
      </c>
      <c r="B196" s="9" t="s">
        <v>27</v>
      </c>
      <c r="C196" s="38" t="s">
        <v>20</v>
      </c>
      <c r="D196" s="14" t="s">
        <v>20</v>
      </c>
      <c r="E196" s="14" t="s">
        <v>20</v>
      </c>
      <c r="F196" s="14" t="s">
        <v>20</v>
      </c>
      <c r="G196" s="14" t="s">
        <v>20</v>
      </c>
      <c r="H196" s="14" t="s">
        <v>20</v>
      </c>
      <c r="I196" s="14" t="s">
        <v>20</v>
      </c>
      <c r="J196" s="14" t="s">
        <v>20</v>
      </c>
      <c r="K196" s="14" t="s">
        <v>20</v>
      </c>
      <c r="L196" s="14" t="s">
        <v>20</v>
      </c>
    </row>
    <row r="197" spans="1:12" ht="16.5" customHeight="1" hidden="1">
      <c r="A197" s="7">
        <v>5411</v>
      </c>
      <c r="B197" s="8" t="s">
        <v>334</v>
      </c>
      <c r="C197" s="38">
        <v>5411</v>
      </c>
      <c r="D197" s="14">
        <f>SUM(E197:F197)</f>
        <v>0</v>
      </c>
      <c r="E197" s="14" t="s">
        <v>276</v>
      </c>
      <c r="F197" s="14" t="s">
        <v>20</v>
      </c>
      <c r="G197" s="14">
        <f>SUM(H197:I197)</f>
        <v>0</v>
      </c>
      <c r="H197" s="14" t="s">
        <v>276</v>
      </c>
      <c r="I197" s="14" t="s">
        <v>20</v>
      </c>
      <c r="J197" s="14">
        <f>SUM(K197:L197)</f>
        <v>0</v>
      </c>
      <c r="K197" s="14" t="s">
        <v>276</v>
      </c>
      <c r="L197" s="14" t="s">
        <v>20</v>
      </c>
    </row>
    <row r="198" spans="1:12" ht="16.5" customHeight="1" hidden="1">
      <c r="A198" s="7">
        <v>5421</v>
      </c>
      <c r="B198" s="8" t="s">
        <v>335</v>
      </c>
      <c r="C198" s="38">
        <v>5421</v>
      </c>
      <c r="D198" s="14">
        <f>SUM(E198:F198)</f>
        <v>0</v>
      </c>
      <c r="E198" s="14" t="s">
        <v>276</v>
      </c>
      <c r="F198" s="14" t="s">
        <v>20</v>
      </c>
      <c r="G198" s="14">
        <f>SUM(H198:I198)</f>
        <v>0</v>
      </c>
      <c r="H198" s="14" t="s">
        <v>276</v>
      </c>
      <c r="I198" s="14" t="s">
        <v>20</v>
      </c>
      <c r="J198" s="14">
        <f>SUM(K198:L198)</f>
        <v>0</v>
      </c>
      <c r="K198" s="14" t="s">
        <v>276</v>
      </c>
      <c r="L198" s="14" t="s">
        <v>20</v>
      </c>
    </row>
    <row r="199" spans="1:12" ht="16.5" customHeight="1" hidden="1">
      <c r="A199" s="7">
        <v>5431</v>
      </c>
      <c r="B199" s="8" t="s">
        <v>336</v>
      </c>
      <c r="C199" s="38">
        <v>5431</v>
      </c>
      <c r="D199" s="14">
        <f>SUM(E199:F199)</f>
        <v>0</v>
      </c>
      <c r="E199" s="14" t="s">
        <v>276</v>
      </c>
      <c r="F199" s="14" t="s">
        <v>20</v>
      </c>
      <c r="G199" s="14">
        <f>SUM(H199:I199)</f>
        <v>0</v>
      </c>
      <c r="H199" s="14" t="s">
        <v>276</v>
      </c>
      <c r="I199" s="14" t="s">
        <v>20</v>
      </c>
      <c r="J199" s="14">
        <f>SUM(K199:L199)</f>
        <v>0</v>
      </c>
      <c r="K199" s="14" t="s">
        <v>276</v>
      </c>
      <c r="L199" s="14" t="s">
        <v>20</v>
      </c>
    </row>
    <row r="200" spans="1:12" ht="16.5" customHeight="1" hidden="1">
      <c r="A200" s="7">
        <v>5441</v>
      </c>
      <c r="B200" s="8" t="s">
        <v>337</v>
      </c>
      <c r="C200" s="38">
        <v>5441</v>
      </c>
      <c r="D200" s="14">
        <f>SUM(E200:F200)</f>
        <v>0</v>
      </c>
      <c r="E200" s="14" t="s">
        <v>276</v>
      </c>
      <c r="F200" s="14" t="s">
        <v>20</v>
      </c>
      <c r="G200" s="14">
        <f>SUM(H200:I200)</f>
        <v>0</v>
      </c>
      <c r="H200" s="14" t="s">
        <v>276</v>
      </c>
      <c r="I200" s="14" t="s">
        <v>20</v>
      </c>
      <c r="J200" s="14">
        <f>SUM(K200:L200)</f>
        <v>0</v>
      </c>
      <c r="K200" s="14" t="s">
        <v>276</v>
      </c>
      <c r="L200" s="14" t="s">
        <v>20</v>
      </c>
    </row>
    <row r="201" spans="1:12" ht="27" customHeight="1">
      <c r="A201" s="7">
        <v>6000</v>
      </c>
      <c r="B201" s="39" t="s">
        <v>402</v>
      </c>
      <c r="C201" s="38" t="s">
        <v>34</v>
      </c>
      <c r="D201" s="14">
        <f>SUM(D203,D208,D216,D219,)</f>
        <v>-20000</v>
      </c>
      <c r="E201" s="14" t="s">
        <v>276</v>
      </c>
      <c r="F201" s="14">
        <f aca="true" t="shared" si="17" ref="F201:L201">SUM(F203,F208,F216,F219,)</f>
        <v>-20000</v>
      </c>
      <c r="G201" s="14">
        <f t="shared" si="17"/>
        <v>-52492.18</v>
      </c>
      <c r="H201" s="14" t="s">
        <v>276</v>
      </c>
      <c r="I201" s="14">
        <f>SUM(I203,I208,I216,I219,)</f>
        <v>-52492.18</v>
      </c>
      <c r="J201" s="14">
        <f>SUM(J203,J219)</f>
        <v>-57468.83</v>
      </c>
      <c r="K201" s="14" t="s">
        <v>276</v>
      </c>
      <c r="L201" s="14">
        <f t="shared" si="17"/>
        <v>-57468.83</v>
      </c>
    </row>
    <row r="202" spans="1:12" ht="16.5" customHeight="1">
      <c r="A202" s="7" t="s">
        <v>20</v>
      </c>
      <c r="B202" s="9" t="s">
        <v>27</v>
      </c>
      <c r="C202" s="38" t="s">
        <v>20</v>
      </c>
      <c r="D202" s="14" t="s">
        <v>20</v>
      </c>
      <c r="E202" s="14" t="s">
        <v>20</v>
      </c>
      <c r="F202" s="14" t="s">
        <v>20</v>
      </c>
      <c r="G202" s="14" t="s">
        <v>20</v>
      </c>
      <c r="H202" s="14" t="s">
        <v>20</v>
      </c>
      <c r="I202" s="14" t="s">
        <v>20</v>
      </c>
      <c r="J202" s="14" t="s">
        <v>20</v>
      </c>
      <c r="K202" s="14" t="s">
        <v>20</v>
      </c>
      <c r="L202" s="14" t="s">
        <v>20</v>
      </c>
    </row>
    <row r="203" spans="1:12" ht="36" customHeight="1">
      <c r="A203" s="7">
        <v>6100</v>
      </c>
      <c r="B203" s="9" t="s">
        <v>403</v>
      </c>
      <c r="C203" s="38" t="s">
        <v>34</v>
      </c>
      <c r="D203" s="14">
        <f>SUM(D205:D207)</f>
        <v>0</v>
      </c>
      <c r="E203" s="14" t="s">
        <v>276</v>
      </c>
      <c r="F203" s="14">
        <f>SUM(F205:F207)</f>
        <v>0</v>
      </c>
      <c r="G203" s="14">
        <f>SUM(G205:G207)</f>
        <v>-1267.292</v>
      </c>
      <c r="H203" s="14" t="s">
        <v>45</v>
      </c>
      <c r="I203" s="14">
        <f>SUM(I205:I207)</f>
        <v>-1267.292</v>
      </c>
      <c r="J203" s="14">
        <f>SUM(J205:J207)</f>
        <v>-1564.992</v>
      </c>
      <c r="K203" s="14" t="s">
        <v>45</v>
      </c>
      <c r="L203" s="14">
        <f>SUM(L205:L207)</f>
        <v>-1564.992</v>
      </c>
    </row>
    <row r="204" spans="1:12" ht="16.5" customHeight="1">
      <c r="A204" s="7" t="s">
        <v>20</v>
      </c>
      <c r="B204" s="9" t="s">
        <v>27</v>
      </c>
      <c r="C204" s="38" t="s">
        <v>20</v>
      </c>
      <c r="D204" s="14" t="s">
        <v>20</v>
      </c>
      <c r="E204" s="14" t="s">
        <v>20</v>
      </c>
      <c r="F204" s="14" t="s">
        <v>20</v>
      </c>
      <c r="G204" s="14" t="s">
        <v>20</v>
      </c>
      <c r="H204" s="14" t="s">
        <v>20</v>
      </c>
      <c r="I204" s="14" t="s">
        <v>20</v>
      </c>
      <c r="J204" s="14" t="s">
        <v>20</v>
      </c>
      <c r="K204" s="14" t="s">
        <v>20</v>
      </c>
      <c r="L204" s="14" t="s">
        <v>20</v>
      </c>
    </row>
    <row r="205" spans="1:12" ht="16.5" customHeight="1" hidden="1">
      <c r="A205" s="7">
        <v>6110</v>
      </c>
      <c r="B205" s="8" t="s">
        <v>338</v>
      </c>
      <c r="C205" s="38">
        <v>8111</v>
      </c>
      <c r="D205" s="14">
        <f>SUM(E205:F205)</f>
        <v>0</v>
      </c>
      <c r="E205" s="14" t="s">
        <v>45</v>
      </c>
      <c r="F205" s="14"/>
      <c r="G205" s="14">
        <f>SUM(H205:I205)</f>
        <v>0</v>
      </c>
      <c r="H205" s="14" t="s">
        <v>45</v>
      </c>
      <c r="I205" s="14" t="s">
        <v>20</v>
      </c>
      <c r="J205" s="14">
        <f>SUM(K205:L205)</f>
        <v>0</v>
      </c>
      <c r="K205" s="14" t="s">
        <v>45</v>
      </c>
      <c r="L205" s="14" t="s">
        <v>20</v>
      </c>
    </row>
    <row r="206" spans="1:12" ht="16.5" customHeight="1" hidden="1">
      <c r="A206" s="7">
        <v>6120</v>
      </c>
      <c r="B206" s="8" t="s">
        <v>28</v>
      </c>
      <c r="C206" s="38">
        <v>8121</v>
      </c>
      <c r="D206" s="14">
        <f>SUM(E206:F206)</f>
        <v>0</v>
      </c>
      <c r="E206" s="14" t="s">
        <v>45</v>
      </c>
      <c r="F206" s="14"/>
      <c r="G206" s="14">
        <f>SUM(H206:I206)</f>
        <v>0</v>
      </c>
      <c r="H206" s="14" t="s">
        <v>45</v>
      </c>
      <c r="I206" s="14" t="s">
        <v>20</v>
      </c>
      <c r="J206" s="14">
        <f>SUM(K206:L206)</f>
        <v>0</v>
      </c>
      <c r="K206" s="14" t="s">
        <v>45</v>
      </c>
      <c r="L206" s="14" t="s">
        <v>20</v>
      </c>
    </row>
    <row r="207" spans="1:12" ht="16.5" customHeight="1">
      <c r="A207" s="7">
        <v>6130</v>
      </c>
      <c r="B207" s="8" t="s">
        <v>29</v>
      </c>
      <c r="C207" s="38">
        <v>8131</v>
      </c>
      <c r="D207" s="14">
        <f>SUM(E207:F207)</f>
        <v>0</v>
      </c>
      <c r="E207" s="14" t="s">
        <v>45</v>
      </c>
      <c r="F207" s="14"/>
      <c r="G207" s="14">
        <f>SUM(H207:I207)</f>
        <v>-1267.292</v>
      </c>
      <c r="H207" s="14" t="s">
        <v>45</v>
      </c>
      <c r="I207" s="14">
        <v>-1267.292</v>
      </c>
      <c r="J207" s="14">
        <f>SUM(K207:L207)</f>
        <v>-1564.992</v>
      </c>
      <c r="K207" s="14" t="s">
        <v>45</v>
      </c>
      <c r="L207" s="14">
        <v>-1564.992</v>
      </c>
    </row>
    <row r="208" spans="1:12" ht="16.5" customHeight="1" hidden="1">
      <c r="A208" s="7">
        <v>6200</v>
      </c>
      <c r="B208" s="8" t="s">
        <v>404</v>
      </c>
      <c r="C208" s="38"/>
      <c r="D208" s="14">
        <f>SUM(D210:D211)</f>
        <v>0</v>
      </c>
      <c r="E208" s="14" t="s">
        <v>45</v>
      </c>
      <c r="F208" s="14">
        <f aca="true" t="shared" si="18" ref="F208:L208">SUM(F210:F211)</f>
        <v>0</v>
      </c>
      <c r="G208" s="14">
        <f t="shared" si="18"/>
        <v>0</v>
      </c>
      <c r="H208" s="14" t="s">
        <v>45</v>
      </c>
      <c r="I208" s="14">
        <f t="shared" si="18"/>
        <v>0</v>
      </c>
      <c r="J208" s="14">
        <f t="shared" si="18"/>
        <v>0</v>
      </c>
      <c r="K208" s="14" t="s">
        <v>45</v>
      </c>
      <c r="L208" s="14">
        <f t="shared" si="18"/>
        <v>0</v>
      </c>
    </row>
    <row r="209" spans="1:12" ht="13.5" customHeight="1" hidden="1">
      <c r="A209" s="7" t="s">
        <v>20</v>
      </c>
      <c r="B209" s="9" t="s">
        <v>27</v>
      </c>
      <c r="C209" s="38" t="s">
        <v>20</v>
      </c>
      <c r="D209" s="14" t="s">
        <v>20</v>
      </c>
      <c r="E209" s="14" t="s">
        <v>20</v>
      </c>
      <c r="F209" s="14" t="s">
        <v>20</v>
      </c>
      <c r="G209" s="14" t="s">
        <v>20</v>
      </c>
      <c r="H209" s="14" t="s">
        <v>20</v>
      </c>
      <c r="I209" s="14" t="s">
        <v>20</v>
      </c>
      <c r="J209" s="14" t="s">
        <v>20</v>
      </c>
      <c r="K209" s="14" t="s">
        <v>20</v>
      </c>
      <c r="L209" s="14" t="s">
        <v>20</v>
      </c>
    </row>
    <row r="210" spans="1:12" ht="16.5" customHeight="1" hidden="1">
      <c r="A210" s="7">
        <v>6210</v>
      </c>
      <c r="B210" s="8" t="s">
        <v>30</v>
      </c>
      <c r="C210" s="38">
        <v>8211</v>
      </c>
      <c r="D210" s="14" t="s">
        <v>20</v>
      </c>
      <c r="E210" s="14" t="s">
        <v>276</v>
      </c>
      <c r="F210" s="14" t="s">
        <v>20</v>
      </c>
      <c r="G210" s="14" t="s">
        <v>20</v>
      </c>
      <c r="H210" s="14" t="s">
        <v>45</v>
      </c>
      <c r="I210" s="14" t="s">
        <v>20</v>
      </c>
      <c r="J210" s="14" t="s">
        <v>20</v>
      </c>
      <c r="K210" s="14" t="s">
        <v>45</v>
      </c>
      <c r="L210" s="14" t="s">
        <v>20</v>
      </c>
    </row>
    <row r="211" spans="1:12" ht="16.5" customHeight="1" hidden="1">
      <c r="A211" s="7">
        <v>6220</v>
      </c>
      <c r="B211" s="9" t="s">
        <v>405</v>
      </c>
      <c r="C211" s="38" t="s">
        <v>34</v>
      </c>
      <c r="D211" s="14">
        <f>SUM(D213:D215)</f>
        <v>0</v>
      </c>
      <c r="E211" s="14" t="s">
        <v>45</v>
      </c>
      <c r="F211" s="14">
        <f>SUM(F213:F215)</f>
        <v>0</v>
      </c>
      <c r="G211" s="14">
        <f>SUM(G213:G215)</f>
        <v>0</v>
      </c>
      <c r="H211" s="14" t="s">
        <v>45</v>
      </c>
      <c r="I211" s="14">
        <f>SUM(I213:I215)</f>
        <v>0</v>
      </c>
      <c r="J211" s="14">
        <f>SUM(J213:J215)</f>
        <v>0</v>
      </c>
      <c r="K211" s="14" t="s">
        <v>45</v>
      </c>
      <c r="L211" s="14">
        <f>SUM(L213:L215)</f>
        <v>0</v>
      </c>
    </row>
    <row r="212" spans="1:12" ht="13.5" customHeight="1" hidden="1">
      <c r="A212" s="7" t="s">
        <v>20</v>
      </c>
      <c r="B212" s="9" t="s">
        <v>24</v>
      </c>
      <c r="C212" s="38" t="s">
        <v>20</v>
      </c>
      <c r="D212" s="14" t="s">
        <v>20</v>
      </c>
      <c r="E212" s="14" t="s">
        <v>20</v>
      </c>
      <c r="F212" s="14" t="s">
        <v>20</v>
      </c>
      <c r="G212" s="14" t="s">
        <v>20</v>
      </c>
      <c r="H212" s="14" t="s">
        <v>20</v>
      </c>
      <c r="I212" s="14" t="s">
        <v>20</v>
      </c>
      <c r="J212" s="14" t="s">
        <v>20</v>
      </c>
      <c r="K212" s="14" t="s">
        <v>20</v>
      </c>
      <c r="L212" s="14" t="s">
        <v>20</v>
      </c>
    </row>
    <row r="213" spans="1:12" ht="16.5" customHeight="1" hidden="1">
      <c r="A213" s="7">
        <v>6221</v>
      </c>
      <c r="B213" s="8" t="s">
        <v>339</v>
      </c>
      <c r="C213" s="38">
        <v>8221</v>
      </c>
      <c r="D213" s="14">
        <f>SUM(E213:F213)</f>
        <v>0</v>
      </c>
      <c r="E213" s="14" t="s">
        <v>45</v>
      </c>
      <c r="F213" s="14" t="s">
        <v>20</v>
      </c>
      <c r="G213" s="14">
        <f>SUM(H213:I213)</f>
        <v>0</v>
      </c>
      <c r="H213" s="14" t="s">
        <v>45</v>
      </c>
      <c r="I213" s="14" t="s">
        <v>20</v>
      </c>
      <c r="J213" s="14">
        <f>SUM(K213:L213)</f>
        <v>0</v>
      </c>
      <c r="K213" s="14" t="s">
        <v>45</v>
      </c>
      <c r="L213" s="14" t="s">
        <v>20</v>
      </c>
    </row>
    <row r="214" spans="1:12" ht="16.5" customHeight="1" hidden="1">
      <c r="A214" s="7">
        <v>6222</v>
      </c>
      <c r="B214" s="8" t="s">
        <v>340</v>
      </c>
      <c r="C214" s="38">
        <v>8222</v>
      </c>
      <c r="D214" s="14">
        <f>SUM(E214:F214)</f>
        <v>0</v>
      </c>
      <c r="E214" s="14" t="s">
        <v>45</v>
      </c>
      <c r="F214" s="14" t="s">
        <v>20</v>
      </c>
      <c r="G214" s="14">
        <f>SUM(H214:I214)</f>
        <v>0</v>
      </c>
      <c r="H214" s="14" t="s">
        <v>45</v>
      </c>
      <c r="I214" s="14" t="s">
        <v>20</v>
      </c>
      <c r="J214" s="14">
        <f>SUM(K214:L214)</f>
        <v>0</v>
      </c>
      <c r="K214" s="14" t="s">
        <v>45</v>
      </c>
      <c r="L214" s="14" t="s">
        <v>20</v>
      </c>
    </row>
    <row r="215" spans="1:12" ht="16.5" customHeight="1" hidden="1">
      <c r="A215" s="7">
        <v>6223</v>
      </c>
      <c r="B215" s="8" t="s">
        <v>341</v>
      </c>
      <c r="C215" s="38">
        <v>8223</v>
      </c>
      <c r="D215" s="14">
        <f>SUM(E215:F215)</f>
        <v>0</v>
      </c>
      <c r="E215" s="14" t="s">
        <v>45</v>
      </c>
      <c r="F215" s="14" t="s">
        <v>20</v>
      </c>
      <c r="G215" s="14">
        <f>SUM(H215:I215)</f>
        <v>0</v>
      </c>
      <c r="H215" s="14" t="s">
        <v>45</v>
      </c>
      <c r="I215" s="14" t="s">
        <v>20</v>
      </c>
      <c r="J215" s="14">
        <f>SUM(K215:L215)</f>
        <v>0</v>
      </c>
      <c r="K215" s="14" t="s">
        <v>45</v>
      </c>
      <c r="L215" s="14" t="s">
        <v>20</v>
      </c>
    </row>
    <row r="216" spans="1:12" ht="16.5" customHeight="1" hidden="1">
      <c r="A216" s="7">
        <v>6300</v>
      </c>
      <c r="B216" s="8" t="s">
        <v>406</v>
      </c>
      <c r="C216" s="38" t="s">
        <v>34</v>
      </c>
      <c r="D216" s="14">
        <f>SUM(D218)</f>
        <v>0</v>
      </c>
      <c r="E216" s="14" t="s">
        <v>45</v>
      </c>
      <c r="F216" s="14">
        <f>SUM(F218)</f>
        <v>0</v>
      </c>
      <c r="G216" s="14">
        <f>SUM(G218)</f>
        <v>0</v>
      </c>
      <c r="H216" s="14" t="s">
        <v>45</v>
      </c>
      <c r="I216" s="14">
        <f>SUM(I218)</f>
        <v>0</v>
      </c>
      <c r="J216" s="14">
        <f>SUM(J218)</f>
        <v>0</v>
      </c>
      <c r="K216" s="14" t="s">
        <v>45</v>
      </c>
      <c r="L216" s="14">
        <f>SUM(L218)</f>
        <v>0</v>
      </c>
    </row>
    <row r="217" spans="1:12" ht="14.25" customHeight="1" hidden="1">
      <c r="A217" s="7" t="s">
        <v>20</v>
      </c>
      <c r="B217" s="9" t="s">
        <v>27</v>
      </c>
      <c r="C217" s="38" t="s">
        <v>20</v>
      </c>
      <c r="D217" s="14" t="s">
        <v>20</v>
      </c>
      <c r="E217" s="14" t="s">
        <v>20</v>
      </c>
      <c r="F217" s="14" t="s">
        <v>20</v>
      </c>
      <c r="G217" s="14" t="s">
        <v>20</v>
      </c>
      <c r="H217" s="14" t="s">
        <v>20</v>
      </c>
      <c r="I217" s="14" t="s">
        <v>20</v>
      </c>
      <c r="J217" s="14" t="s">
        <v>20</v>
      </c>
      <c r="K217" s="14" t="s">
        <v>20</v>
      </c>
      <c r="L217" s="14" t="s">
        <v>20</v>
      </c>
    </row>
    <row r="218" spans="1:12" ht="16.5" customHeight="1" hidden="1">
      <c r="A218" s="7">
        <v>6310</v>
      </c>
      <c r="B218" s="8" t="s">
        <v>31</v>
      </c>
      <c r="C218" s="38">
        <v>8311</v>
      </c>
      <c r="D218" s="14" t="s">
        <v>20</v>
      </c>
      <c r="E218" s="14" t="s">
        <v>45</v>
      </c>
      <c r="F218" s="14" t="s">
        <v>20</v>
      </c>
      <c r="G218" s="14" t="s">
        <v>20</v>
      </c>
      <c r="H218" s="14" t="s">
        <v>45</v>
      </c>
      <c r="I218" s="14" t="s">
        <v>20</v>
      </c>
      <c r="J218" s="14" t="s">
        <v>20</v>
      </c>
      <c r="K218" s="14" t="s">
        <v>45</v>
      </c>
      <c r="L218" s="14" t="s">
        <v>20</v>
      </c>
    </row>
    <row r="219" spans="1:12" ht="27.75" customHeight="1">
      <c r="A219" s="7">
        <v>6400</v>
      </c>
      <c r="B219" s="8" t="s">
        <v>407</v>
      </c>
      <c r="C219" s="38" t="s">
        <v>34</v>
      </c>
      <c r="D219" s="14">
        <f>SUM(D221:D224)</f>
        <v>-20000</v>
      </c>
      <c r="E219" s="14" t="s">
        <v>45</v>
      </c>
      <c r="F219" s="14">
        <f>SUM(F221:F224)</f>
        <v>-20000</v>
      </c>
      <c r="G219" s="14">
        <f>SUM(G221:G224)</f>
        <v>-51224.888</v>
      </c>
      <c r="H219" s="14" t="s">
        <v>45</v>
      </c>
      <c r="I219" s="14">
        <f>SUM(I221:I224)</f>
        <v>-51224.888</v>
      </c>
      <c r="J219" s="14">
        <f>SUM(J221:J224)</f>
        <v>-55903.838</v>
      </c>
      <c r="K219" s="14" t="s">
        <v>45</v>
      </c>
      <c r="L219" s="14">
        <f>SUM(L221:L224)</f>
        <v>-55903.838</v>
      </c>
    </row>
    <row r="220" spans="1:12" ht="13.5" customHeight="1">
      <c r="A220" s="7" t="s">
        <v>20</v>
      </c>
      <c r="B220" s="9" t="s">
        <v>27</v>
      </c>
      <c r="C220" s="38" t="s">
        <v>20</v>
      </c>
      <c r="D220" s="14" t="s">
        <v>20</v>
      </c>
      <c r="E220" s="14" t="s">
        <v>20</v>
      </c>
      <c r="F220" s="14" t="s">
        <v>20</v>
      </c>
      <c r="G220" s="14" t="s">
        <v>20</v>
      </c>
      <c r="H220" s="14" t="s">
        <v>20</v>
      </c>
      <c r="I220" s="14" t="s">
        <v>20</v>
      </c>
      <c r="J220" s="14" t="s">
        <v>20</v>
      </c>
      <c r="K220" s="14" t="s">
        <v>20</v>
      </c>
      <c r="L220" s="14" t="s">
        <v>20</v>
      </c>
    </row>
    <row r="221" spans="1:12" ht="16.5" customHeight="1">
      <c r="A221" s="7">
        <v>6410</v>
      </c>
      <c r="B221" s="8" t="s">
        <v>32</v>
      </c>
      <c r="C221" s="38">
        <v>8411</v>
      </c>
      <c r="D221" s="14">
        <f>SUM(E221:F221)</f>
        <v>-20000</v>
      </c>
      <c r="E221" s="14" t="s">
        <v>45</v>
      </c>
      <c r="F221" s="14">
        <v>-20000</v>
      </c>
      <c r="G221" s="14">
        <f>SUM(H221:I221)</f>
        <v>-51224.888</v>
      </c>
      <c r="H221" s="14" t="s">
        <v>45</v>
      </c>
      <c r="I221" s="14">
        <v>-51224.888</v>
      </c>
      <c r="J221" s="14">
        <f>SUM(K221:L221)</f>
        <v>-55903.838</v>
      </c>
      <c r="K221" s="14" t="s">
        <v>45</v>
      </c>
      <c r="L221" s="14">
        <v>-55903.838</v>
      </c>
    </row>
    <row r="222" spans="1:12" ht="16.5" customHeight="1" hidden="1">
      <c r="A222" s="7">
        <v>6420</v>
      </c>
      <c r="B222" s="8" t="s">
        <v>33</v>
      </c>
      <c r="C222" s="38">
        <v>8412</v>
      </c>
      <c r="D222" s="14" t="s">
        <v>20</v>
      </c>
      <c r="E222" s="14" t="s">
        <v>45</v>
      </c>
      <c r="F222" s="14" t="s">
        <v>20</v>
      </c>
      <c r="G222" s="14" t="s">
        <v>20</v>
      </c>
      <c r="H222" s="14" t="s">
        <v>45</v>
      </c>
      <c r="I222" s="14" t="s">
        <v>20</v>
      </c>
      <c r="J222" s="14" t="s">
        <v>20</v>
      </c>
      <c r="K222" s="14" t="s">
        <v>45</v>
      </c>
      <c r="L222" s="14" t="s">
        <v>20</v>
      </c>
    </row>
    <row r="223" spans="1:12" ht="16.5" customHeight="1" hidden="1">
      <c r="A223" s="7">
        <v>6430</v>
      </c>
      <c r="B223" s="9" t="s">
        <v>408</v>
      </c>
      <c r="C223" s="38">
        <v>8413</v>
      </c>
      <c r="D223" s="14" t="s">
        <v>20</v>
      </c>
      <c r="E223" s="14" t="s">
        <v>45</v>
      </c>
      <c r="F223" s="14" t="s">
        <v>20</v>
      </c>
      <c r="G223" s="14" t="s">
        <v>20</v>
      </c>
      <c r="H223" s="14" t="s">
        <v>45</v>
      </c>
      <c r="I223" s="14" t="s">
        <v>20</v>
      </c>
      <c r="J223" s="14" t="s">
        <v>20</v>
      </c>
      <c r="K223" s="14" t="s">
        <v>45</v>
      </c>
      <c r="L223" s="14" t="s">
        <v>20</v>
      </c>
    </row>
    <row r="224" spans="1:12" ht="16.5" customHeight="1" hidden="1">
      <c r="A224" s="7">
        <v>6440</v>
      </c>
      <c r="B224" s="9" t="s">
        <v>412</v>
      </c>
      <c r="C224" s="38">
        <v>8414</v>
      </c>
      <c r="D224" s="14" t="s">
        <v>20</v>
      </c>
      <c r="E224" s="14" t="s">
        <v>45</v>
      </c>
      <c r="F224" s="14" t="s">
        <v>20</v>
      </c>
      <c r="G224" s="14" t="s">
        <v>20</v>
      </c>
      <c r="H224" s="14" t="s">
        <v>45</v>
      </c>
      <c r="I224" s="14" t="s">
        <v>20</v>
      </c>
      <c r="J224" s="14" t="s">
        <v>20</v>
      </c>
      <c r="K224" s="14" t="s">
        <v>45</v>
      </c>
      <c r="L224" s="14" t="s">
        <v>20</v>
      </c>
    </row>
  </sheetData>
  <sheetProtection/>
  <mergeCells count="12">
    <mergeCell ref="A1:L1"/>
    <mergeCell ref="A2:L2"/>
    <mergeCell ref="A4:L4"/>
    <mergeCell ref="A3:L3"/>
    <mergeCell ref="B6:C7"/>
    <mergeCell ref="A6:A8"/>
    <mergeCell ref="D6:F6"/>
    <mergeCell ref="G6:I6"/>
    <mergeCell ref="J6:L6"/>
    <mergeCell ref="E7:F7"/>
    <mergeCell ref="H7:I7"/>
    <mergeCell ref="K7:L7"/>
  </mergeCells>
  <printOptions/>
  <pageMargins left="0.511811023622047" right="0.196850393700787" top="0" bottom="0" header="0.31496062992126" footer="0.31496062992126"/>
  <pageSetup firstPageNumber="11" useFirstPageNumber="1" horizontalDpi="600" verticalDpi="600" orientation="landscape" paperSize="9" scale="80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37">
      <selection activeCell="H14" sqref="H14"/>
    </sheetView>
  </sheetViews>
  <sheetFormatPr defaultColWidth="9.140625" defaultRowHeight="15"/>
  <cols>
    <col min="1" max="1" width="7.7109375" style="0" customWidth="1"/>
    <col min="2" max="2" width="25.57421875" style="0" customWidth="1"/>
    <col min="3" max="3" width="12.8515625" style="0" customWidth="1"/>
    <col min="4" max="4" width="12.421875" style="0" customWidth="1"/>
    <col min="5" max="5" width="11.7109375" style="0" customWidth="1"/>
    <col min="6" max="6" width="10.7109375" style="0" customWidth="1"/>
    <col min="7" max="7" width="11.00390625" style="0" customWidth="1"/>
    <col min="8" max="8" width="9.8515625" style="0" bestFit="1" customWidth="1"/>
    <col min="9" max="9" width="10.140625" style="0" customWidth="1"/>
    <col min="10" max="10" width="12.57421875" style="0" customWidth="1"/>
  </cols>
  <sheetData>
    <row r="1" spans="1:11" ht="19.5" customHeight="1">
      <c r="A1" s="93" t="s">
        <v>19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9.5" customHeight="1">
      <c r="A2" s="93" t="s">
        <v>415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19.5" customHeight="1">
      <c r="A3" s="75" t="s">
        <v>527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ht="19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5">
      <c r="A5" s="108" t="s">
        <v>7</v>
      </c>
      <c r="B5" s="105"/>
      <c r="C5" s="108" t="s">
        <v>39</v>
      </c>
      <c r="D5" s="108"/>
      <c r="E5" s="108"/>
      <c r="F5" s="108" t="s">
        <v>40</v>
      </c>
      <c r="G5" s="108"/>
      <c r="H5" s="108"/>
      <c r="I5" s="104" t="s">
        <v>41</v>
      </c>
      <c r="J5" s="104"/>
      <c r="K5" s="104"/>
    </row>
    <row r="6" spans="1:11" ht="15">
      <c r="A6" s="108"/>
      <c r="B6" s="106"/>
      <c r="C6" s="11" t="s">
        <v>103</v>
      </c>
      <c r="D6" s="104" t="s">
        <v>36</v>
      </c>
      <c r="E6" s="104"/>
      <c r="F6" s="11" t="s">
        <v>103</v>
      </c>
      <c r="G6" s="104" t="s">
        <v>36</v>
      </c>
      <c r="H6" s="104"/>
      <c r="I6" s="11" t="s">
        <v>103</v>
      </c>
      <c r="J6" s="104" t="s">
        <v>36</v>
      </c>
      <c r="K6" s="104"/>
    </row>
    <row r="7" spans="1:11" ht="42.75" customHeight="1">
      <c r="A7" s="108"/>
      <c r="B7" s="107"/>
      <c r="C7" s="11" t="s">
        <v>414</v>
      </c>
      <c r="D7" s="49" t="s">
        <v>265</v>
      </c>
      <c r="E7" s="49" t="s">
        <v>262</v>
      </c>
      <c r="F7" s="49" t="s">
        <v>104</v>
      </c>
      <c r="G7" s="49" t="s">
        <v>265</v>
      </c>
      <c r="H7" s="49" t="s">
        <v>262</v>
      </c>
      <c r="I7" s="49" t="s">
        <v>105</v>
      </c>
      <c r="J7" s="49" t="s">
        <v>265</v>
      </c>
      <c r="K7" s="49" t="s">
        <v>262</v>
      </c>
    </row>
    <row r="8" spans="1:11" ht="17.25" customHeight="1">
      <c r="A8" s="51">
        <v>1</v>
      </c>
      <c r="B8" s="52">
        <v>2</v>
      </c>
      <c r="C8" s="50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</row>
    <row r="9" spans="1:11" ht="59.25" customHeight="1">
      <c r="A9" s="50">
        <v>7000</v>
      </c>
      <c r="B9" s="49" t="s">
        <v>413</v>
      </c>
      <c r="C9" s="3">
        <f>SUM(D9:E9)</f>
        <v>-119747.358</v>
      </c>
      <c r="D9" s="3">
        <f>Եկամուտներ!E10-Գործառնական!G10</f>
        <v>0</v>
      </c>
      <c r="E9" s="3">
        <f>Եկամուտներ!F10-Գործառնական!H10</f>
        <v>-119747.358</v>
      </c>
      <c r="F9" s="3">
        <f>SUM(G9:H9)</f>
        <v>-119747.35800000001</v>
      </c>
      <c r="G9" s="3">
        <f>Եկամուտներ!E10-Գործառնական!G10</f>
        <v>0</v>
      </c>
      <c r="H9" s="3">
        <f>Եկամուտներ!I10-Գործառնական!K10</f>
        <v>-119747.35800000001</v>
      </c>
      <c r="I9" s="3">
        <f>SUM(J9:K9)</f>
        <v>9238.19199999998</v>
      </c>
      <c r="J9" s="3">
        <f>Եկամուտներ!K10-Գործառնական!M10</f>
        <v>77169.329</v>
      </c>
      <c r="K9" s="3">
        <f>Եկամուտներ!L10-Գործառնական!N10</f>
        <v>-67931.13700000002</v>
      </c>
    </row>
  </sheetData>
  <sheetProtection/>
  <mergeCells count="11">
    <mergeCell ref="D6:E6"/>
    <mergeCell ref="G6:H6"/>
    <mergeCell ref="J6:K6"/>
    <mergeCell ref="B5:B7"/>
    <mergeCell ref="A1:K1"/>
    <mergeCell ref="A2:K2"/>
    <mergeCell ref="A3:K3"/>
    <mergeCell ref="A5:A7"/>
    <mergeCell ref="C5:E5"/>
    <mergeCell ref="F5:H5"/>
    <mergeCell ref="I5:K5"/>
  </mergeCells>
  <printOptions/>
  <pageMargins left="0.511811023622047" right="0.196850393700787" top="0.748031496062992" bottom="0.748031496062992" header="0.31496062992126" footer="0.31496062992126"/>
  <pageSetup firstPageNumber="16" useFirstPageNumber="1" horizontalDpi="600" verticalDpi="600" orientation="landscape" paperSize="9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95"/>
  <sheetViews>
    <sheetView zoomScalePageLayoutView="0" workbookViewId="0" topLeftCell="A67">
      <selection activeCell="D101" sqref="D101"/>
    </sheetView>
  </sheetViews>
  <sheetFormatPr defaultColWidth="9.140625" defaultRowHeight="15"/>
  <cols>
    <col min="1" max="1" width="5.8515625" style="41" customWidth="1"/>
    <col min="2" max="2" width="60.28125" style="41" customWidth="1"/>
    <col min="3" max="3" width="6.7109375" style="41" customWidth="1"/>
    <col min="4" max="4" width="10.00390625" style="40" customWidth="1"/>
    <col min="5" max="5" width="10.421875" style="40" customWidth="1"/>
    <col min="6" max="6" width="9.140625" style="40" customWidth="1"/>
    <col min="7" max="7" width="9.7109375" style="41" customWidth="1"/>
    <col min="8" max="8" width="10.28125" style="40" customWidth="1"/>
    <col min="9" max="9" width="9.140625" style="40" customWidth="1"/>
    <col min="10" max="10" width="10.00390625" style="57" customWidth="1"/>
    <col min="11" max="11" width="10.140625" style="40" customWidth="1"/>
    <col min="12" max="12" width="11.57421875" style="40" customWidth="1"/>
    <col min="13" max="13" width="27.00390625" style="0" customWidth="1"/>
  </cols>
  <sheetData>
    <row r="1" spans="1:12" ht="16.5">
      <c r="A1" s="82" t="s">
        <v>19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113"/>
    </row>
    <row r="2" spans="1:12" ht="33" customHeight="1">
      <c r="A2" s="82" t="s">
        <v>416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113"/>
    </row>
    <row r="3" spans="1:12" ht="15">
      <c r="A3" s="119" t="s">
        <v>526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ht="15">
      <c r="A4" s="41" t="s">
        <v>20</v>
      </c>
    </row>
    <row r="5" spans="1:12" ht="28.5" customHeight="1">
      <c r="A5" s="87" t="s">
        <v>7</v>
      </c>
      <c r="B5" s="109" t="s">
        <v>342</v>
      </c>
      <c r="C5" s="110"/>
      <c r="D5" s="114" t="s">
        <v>39</v>
      </c>
      <c r="E5" s="120"/>
      <c r="F5" s="115"/>
      <c r="G5" s="114" t="s">
        <v>40</v>
      </c>
      <c r="H5" s="120"/>
      <c r="I5" s="115"/>
      <c r="J5" s="114" t="s">
        <v>41</v>
      </c>
      <c r="K5" s="120"/>
      <c r="L5" s="115"/>
    </row>
    <row r="6" spans="1:12" ht="23.25" customHeight="1">
      <c r="A6" s="88"/>
      <c r="B6" s="111"/>
      <c r="C6" s="112"/>
      <c r="D6" s="87" t="s">
        <v>42</v>
      </c>
      <c r="E6" s="114" t="s">
        <v>36</v>
      </c>
      <c r="F6" s="115"/>
      <c r="G6" s="87" t="s">
        <v>43</v>
      </c>
      <c r="H6" s="114" t="s">
        <v>27</v>
      </c>
      <c r="I6" s="115"/>
      <c r="J6" s="87" t="s">
        <v>44</v>
      </c>
      <c r="K6" s="114" t="s">
        <v>27</v>
      </c>
      <c r="L6" s="115"/>
    </row>
    <row r="7" spans="1:12" ht="32.25" customHeight="1">
      <c r="A7" s="89"/>
      <c r="B7" s="42" t="s">
        <v>22</v>
      </c>
      <c r="C7" s="42" t="s">
        <v>21</v>
      </c>
      <c r="D7" s="89"/>
      <c r="E7" s="42" t="s">
        <v>88</v>
      </c>
      <c r="F7" s="42" t="s">
        <v>89</v>
      </c>
      <c r="G7" s="89"/>
      <c r="H7" s="42" t="s">
        <v>88</v>
      </c>
      <c r="I7" s="42" t="s">
        <v>89</v>
      </c>
      <c r="J7" s="89"/>
      <c r="K7" s="42" t="s">
        <v>88</v>
      </c>
      <c r="L7" s="42" t="s">
        <v>89</v>
      </c>
    </row>
    <row r="8" spans="1:12" ht="15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  <c r="J8" s="42">
        <v>10</v>
      </c>
      <c r="K8" s="42">
        <v>11</v>
      </c>
      <c r="L8" s="42">
        <v>12</v>
      </c>
    </row>
    <row r="9" spans="1:12" ht="27.75" customHeight="1">
      <c r="A9" s="42">
        <v>8000</v>
      </c>
      <c r="B9" s="68" t="s">
        <v>505</v>
      </c>
      <c r="C9" s="42"/>
      <c r="D9" s="16">
        <f>SUM(D11,D71)</f>
        <v>119747.37499999999</v>
      </c>
      <c r="E9" s="16">
        <f aca="true" t="shared" si="0" ref="E9:L9">SUM(E11,E71)</f>
        <v>0</v>
      </c>
      <c r="F9" s="16">
        <f t="shared" si="0"/>
        <v>119747.375</v>
      </c>
      <c r="G9" s="16">
        <f t="shared" si="0"/>
        <v>119747.35800000001</v>
      </c>
      <c r="H9" s="16">
        <f t="shared" si="0"/>
        <v>0</v>
      </c>
      <c r="I9" s="16">
        <f t="shared" si="0"/>
        <v>119747.35800000001</v>
      </c>
      <c r="J9" s="16">
        <f t="shared" si="0"/>
        <v>-9238.192999999985</v>
      </c>
      <c r="K9" s="16">
        <f t="shared" si="0"/>
        <v>-77169.329</v>
      </c>
      <c r="L9" s="16">
        <f t="shared" si="0"/>
        <v>67931.136</v>
      </c>
    </row>
    <row r="10" spans="1:12" ht="15" customHeight="1">
      <c r="A10" s="42" t="s">
        <v>20</v>
      </c>
      <c r="B10" s="42" t="s">
        <v>27</v>
      </c>
      <c r="C10" s="42" t="s">
        <v>20</v>
      </c>
      <c r="D10" s="56" t="s">
        <v>20</v>
      </c>
      <c r="E10" s="56" t="s">
        <v>20</v>
      </c>
      <c r="F10" s="56" t="s">
        <v>20</v>
      </c>
      <c r="G10" s="56" t="s">
        <v>20</v>
      </c>
      <c r="H10" s="56" t="s">
        <v>20</v>
      </c>
      <c r="I10" s="56" t="s">
        <v>20</v>
      </c>
      <c r="J10" s="56" t="s">
        <v>20</v>
      </c>
      <c r="K10" s="56" t="s">
        <v>20</v>
      </c>
      <c r="L10" s="56"/>
    </row>
    <row r="11" spans="1:12" ht="31.5" customHeight="1">
      <c r="A11" s="42">
        <v>8100</v>
      </c>
      <c r="B11" s="42" t="s">
        <v>437</v>
      </c>
      <c r="C11" s="42"/>
      <c r="D11" s="16">
        <f>SUM(D13,D41)</f>
        <v>119747.37499999999</v>
      </c>
      <c r="E11" s="16">
        <f aca="true" t="shared" si="1" ref="E11:L11">SUM(E13,E41)</f>
        <v>0</v>
      </c>
      <c r="F11" s="16">
        <f t="shared" si="1"/>
        <v>119747.375</v>
      </c>
      <c r="G11" s="16">
        <f t="shared" si="1"/>
        <v>119747.35800000001</v>
      </c>
      <c r="H11" s="16">
        <f t="shared" si="1"/>
        <v>0</v>
      </c>
      <c r="I11" s="16">
        <f t="shared" si="1"/>
        <v>119747.35800000001</v>
      </c>
      <c r="J11" s="16">
        <f t="shared" si="1"/>
        <v>-9238.192999999985</v>
      </c>
      <c r="K11" s="16">
        <f t="shared" si="1"/>
        <v>-77169.329</v>
      </c>
      <c r="L11" s="16">
        <f t="shared" si="1"/>
        <v>67931.136</v>
      </c>
    </row>
    <row r="12" spans="1:12" ht="15" customHeight="1">
      <c r="A12" s="42" t="s">
        <v>20</v>
      </c>
      <c r="B12" s="42" t="s">
        <v>27</v>
      </c>
      <c r="C12" s="42" t="s">
        <v>20</v>
      </c>
      <c r="D12" s="56" t="s">
        <v>20</v>
      </c>
      <c r="E12" s="56" t="s">
        <v>20</v>
      </c>
      <c r="F12" s="56" t="s">
        <v>20</v>
      </c>
      <c r="G12" s="56" t="s">
        <v>20</v>
      </c>
      <c r="H12" s="56" t="s">
        <v>20</v>
      </c>
      <c r="I12" s="56" t="s">
        <v>20</v>
      </c>
      <c r="J12" s="56" t="s">
        <v>20</v>
      </c>
      <c r="K12" s="56" t="s">
        <v>20</v>
      </c>
      <c r="L12" s="56"/>
    </row>
    <row r="13" spans="1:12" ht="15" customHeight="1" hidden="1">
      <c r="A13" s="42">
        <v>8110</v>
      </c>
      <c r="B13" s="70" t="s">
        <v>512</v>
      </c>
      <c r="C13" s="42"/>
      <c r="D13" s="56">
        <f>SUM(D15,D19)</f>
        <v>0</v>
      </c>
      <c r="E13" s="56">
        <f aca="true" t="shared" si="2" ref="E13:L13">SUM(E15,E19)</f>
        <v>0</v>
      </c>
      <c r="F13" s="56">
        <f t="shared" si="2"/>
        <v>0</v>
      </c>
      <c r="G13" s="56">
        <f t="shared" si="2"/>
        <v>0</v>
      </c>
      <c r="H13" s="56">
        <f t="shared" si="2"/>
        <v>0</v>
      </c>
      <c r="I13" s="56">
        <f t="shared" si="2"/>
        <v>0</v>
      </c>
      <c r="J13" s="56">
        <f t="shared" si="2"/>
        <v>0</v>
      </c>
      <c r="K13" s="56">
        <f t="shared" si="2"/>
        <v>0</v>
      </c>
      <c r="L13" s="56">
        <f t="shared" si="2"/>
        <v>0</v>
      </c>
    </row>
    <row r="14" spans="1:12" ht="15" hidden="1">
      <c r="A14" s="42" t="s">
        <v>20</v>
      </c>
      <c r="B14" s="42" t="s">
        <v>27</v>
      </c>
      <c r="C14" s="42" t="s">
        <v>20</v>
      </c>
      <c r="D14" s="56" t="s">
        <v>20</v>
      </c>
      <c r="E14" s="56" t="s">
        <v>20</v>
      </c>
      <c r="F14" s="56" t="s">
        <v>20</v>
      </c>
      <c r="G14" s="56" t="s">
        <v>20</v>
      </c>
      <c r="H14" s="56" t="s">
        <v>20</v>
      </c>
      <c r="I14" s="56" t="s">
        <v>20</v>
      </c>
      <c r="J14" s="56" t="s">
        <v>20</v>
      </c>
      <c r="K14" s="56" t="s">
        <v>20</v>
      </c>
      <c r="L14" s="56"/>
    </row>
    <row r="15" spans="1:12" ht="35.25" customHeight="1" hidden="1">
      <c r="A15" s="42">
        <v>8111</v>
      </c>
      <c r="B15" s="42" t="s">
        <v>438</v>
      </c>
      <c r="C15" s="42" t="s">
        <v>20</v>
      </c>
      <c r="D15" s="56">
        <f>SUM(D17:D18)</f>
        <v>0</v>
      </c>
      <c r="E15" s="56" t="s">
        <v>45</v>
      </c>
      <c r="F15" s="56">
        <f>SUM(F17:F18)</f>
        <v>0</v>
      </c>
      <c r="G15" s="56">
        <f>SUM(G17:G18)</f>
        <v>0</v>
      </c>
      <c r="H15" s="56" t="s">
        <v>45</v>
      </c>
      <c r="I15" s="56">
        <f>SUM(I17:I18)</f>
        <v>0</v>
      </c>
      <c r="J15" s="56">
        <f>SUM(J17:J18)</f>
        <v>0</v>
      </c>
      <c r="K15" s="56" t="s">
        <v>45</v>
      </c>
      <c r="L15" s="56">
        <f>SUM(L17:L18)</f>
        <v>0</v>
      </c>
    </row>
    <row r="16" spans="1:12" ht="15" hidden="1">
      <c r="A16" s="42" t="s">
        <v>20</v>
      </c>
      <c r="B16" s="42" t="s">
        <v>24</v>
      </c>
      <c r="C16" s="42" t="s">
        <v>20</v>
      </c>
      <c r="D16" s="56"/>
      <c r="E16" s="56" t="s">
        <v>20</v>
      </c>
      <c r="F16" s="56" t="s">
        <v>20</v>
      </c>
      <c r="G16" s="56"/>
      <c r="H16" s="56" t="s">
        <v>20</v>
      </c>
      <c r="I16" s="56" t="s">
        <v>20</v>
      </c>
      <c r="J16" s="54"/>
      <c r="K16" s="56" t="s">
        <v>20</v>
      </c>
      <c r="L16" s="56"/>
    </row>
    <row r="17" spans="1:12" ht="15" customHeight="1" hidden="1">
      <c r="A17" s="42">
        <v>8112</v>
      </c>
      <c r="B17" s="53" t="s">
        <v>435</v>
      </c>
      <c r="C17" s="42">
        <v>9111</v>
      </c>
      <c r="D17" s="56">
        <f>SUM(E17:F17)</f>
        <v>0</v>
      </c>
      <c r="E17" s="56" t="s">
        <v>45</v>
      </c>
      <c r="F17" s="56" t="s">
        <v>20</v>
      </c>
      <c r="G17" s="56">
        <f>SUM(H17:I17)</f>
        <v>0</v>
      </c>
      <c r="H17" s="56" t="s">
        <v>45</v>
      </c>
      <c r="I17" s="56" t="s">
        <v>20</v>
      </c>
      <c r="J17" s="58">
        <f>SUM(K17:L17)</f>
        <v>0</v>
      </c>
      <c r="K17" s="56" t="s">
        <v>45</v>
      </c>
      <c r="L17" s="56"/>
    </row>
    <row r="18" spans="1:12" ht="15" customHeight="1" hidden="1">
      <c r="A18" s="42">
        <v>8113</v>
      </c>
      <c r="B18" s="53" t="s">
        <v>436</v>
      </c>
      <c r="C18" s="42">
        <v>6111</v>
      </c>
      <c r="D18" s="56">
        <f>SUM(E18:F18)</f>
        <v>0</v>
      </c>
      <c r="E18" s="56" t="s">
        <v>45</v>
      </c>
      <c r="F18" s="56" t="s">
        <v>20</v>
      </c>
      <c r="G18" s="56">
        <f>SUM(H18:I18)</f>
        <v>0</v>
      </c>
      <c r="H18" s="56" t="s">
        <v>45</v>
      </c>
      <c r="I18" s="56" t="s">
        <v>20</v>
      </c>
      <c r="J18" s="58">
        <f>SUM(K18:L18)</f>
        <v>0</v>
      </c>
      <c r="K18" s="56" t="s">
        <v>45</v>
      </c>
      <c r="L18" s="56"/>
    </row>
    <row r="19" spans="1:12" ht="36.75" customHeight="1" hidden="1">
      <c r="A19" s="42">
        <v>8120</v>
      </c>
      <c r="B19" s="42" t="s">
        <v>439</v>
      </c>
      <c r="C19" s="42"/>
      <c r="D19" s="56">
        <f aca="true" t="shared" si="3" ref="D19:L19">SUM(D21,D31)</f>
        <v>0</v>
      </c>
      <c r="E19" s="56">
        <f t="shared" si="3"/>
        <v>0</v>
      </c>
      <c r="F19" s="56">
        <f t="shared" si="3"/>
        <v>0</v>
      </c>
      <c r="G19" s="56">
        <f t="shared" si="3"/>
        <v>0</v>
      </c>
      <c r="H19" s="56">
        <f t="shared" si="3"/>
        <v>0</v>
      </c>
      <c r="I19" s="56">
        <f t="shared" si="3"/>
        <v>0</v>
      </c>
      <c r="J19" s="56">
        <f t="shared" si="3"/>
        <v>0</v>
      </c>
      <c r="K19" s="56">
        <f t="shared" si="3"/>
        <v>0</v>
      </c>
      <c r="L19" s="56">
        <f t="shared" si="3"/>
        <v>0</v>
      </c>
    </row>
    <row r="20" spans="1:12" ht="15" customHeight="1" hidden="1">
      <c r="A20" s="42" t="s">
        <v>20</v>
      </c>
      <c r="B20" s="42" t="s">
        <v>27</v>
      </c>
      <c r="C20" s="42" t="s">
        <v>20</v>
      </c>
      <c r="D20" s="56" t="s">
        <v>20</v>
      </c>
      <c r="E20" s="56" t="s">
        <v>20</v>
      </c>
      <c r="F20" s="56" t="s">
        <v>20</v>
      </c>
      <c r="G20" s="56" t="s">
        <v>20</v>
      </c>
      <c r="H20" s="56" t="s">
        <v>20</v>
      </c>
      <c r="I20" s="56" t="s">
        <v>20</v>
      </c>
      <c r="J20" s="56" t="s">
        <v>20</v>
      </c>
      <c r="K20" s="56" t="s">
        <v>20</v>
      </c>
      <c r="L20" s="56"/>
    </row>
    <row r="21" spans="1:12" ht="15" customHeight="1" hidden="1">
      <c r="A21" s="42">
        <v>8121</v>
      </c>
      <c r="B21" s="53" t="s">
        <v>440</v>
      </c>
      <c r="C21" s="42" t="s">
        <v>20</v>
      </c>
      <c r="D21" s="56">
        <f>SUM(D23,D27)</f>
        <v>0</v>
      </c>
      <c r="E21" s="56" t="s">
        <v>45</v>
      </c>
      <c r="F21" s="56">
        <f>SUM(F23,F27)</f>
        <v>0</v>
      </c>
      <c r="G21" s="56">
        <f>SUM(G23,G27)</f>
        <v>0</v>
      </c>
      <c r="H21" s="56" t="s">
        <v>45</v>
      </c>
      <c r="I21" s="56">
        <f>SUM(I23,I27)</f>
        <v>0</v>
      </c>
      <c r="J21" s="54"/>
      <c r="K21" s="56" t="s">
        <v>45</v>
      </c>
      <c r="L21" s="56"/>
    </row>
    <row r="22" spans="1:12" ht="15" customHeight="1" hidden="1">
      <c r="A22" s="42" t="s">
        <v>20</v>
      </c>
      <c r="B22" s="42" t="s">
        <v>24</v>
      </c>
      <c r="C22" s="42" t="s">
        <v>20</v>
      </c>
      <c r="D22" s="2"/>
      <c r="E22" s="56" t="s">
        <v>20</v>
      </c>
      <c r="F22" s="56" t="s">
        <v>20</v>
      </c>
      <c r="G22" s="56"/>
      <c r="H22" s="56" t="s">
        <v>20</v>
      </c>
      <c r="I22" s="56" t="s">
        <v>20</v>
      </c>
      <c r="J22" s="54"/>
      <c r="K22" s="56" t="s">
        <v>20</v>
      </c>
      <c r="L22" s="56"/>
    </row>
    <row r="23" spans="1:12" ht="15" customHeight="1" hidden="1">
      <c r="A23" s="42">
        <v>8122</v>
      </c>
      <c r="B23" s="53" t="s">
        <v>441</v>
      </c>
      <c r="C23" s="42">
        <v>9112</v>
      </c>
      <c r="D23" s="56">
        <f>SUM(D25:D26)</f>
        <v>0</v>
      </c>
      <c r="E23" s="56" t="s">
        <v>45</v>
      </c>
      <c r="F23" s="56">
        <f>SUM(F25:F26)</f>
        <v>0</v>
      </c>
      <c r="G23" s="56">
        <f>SUM(G25:G26)</f>
        <v>0</v>
      </c>
      <c r="H23" s="56" t="s">
        <v>45</v>
      </c>
      <c r="I23" s="56">
        <f>SUM(I25:I26)</f>
        <v>0</v>
      </c>
      <c r="J23" s="56">
        <f>SUM(J25:J26)</f>
        <v>0</v>
      </c>
      <c r="K23" s="56" t="s">
        <v>45</v>
      </c>
      <c r="L23" s="56"/>
    </row>
    <row r="24" spans="1:12" ht="15" customHeight="1" hidden="1">
      <c r="A24" s="42" t="s">
        <v>20</v>
      </c>
      <c r="B24" s="53" t="s">
        <v>24</v>
      </c>
      <c r="C24" s="42" t="s">
        <v>20</v>
      </c>
      <c r="D24" s="2"/>
      <c r="E24" s="56" t="s">
        <v>20</v>
      </c>
      <c r="F24" s="56" t="s">
        <v>20</v>
      </c>
      <c r="G24" s="56"/>
      <c r="H24" s="56" t="s">
        <v>20</v>
      </c>
      <c r="I24" s="56" t="s">
        <v>20</v>
      </c>
      <c r="J24" s="54"/>
      <c r="K24" s="56" t="s">
        <v>20</v>
      </c>
      <c r="L24" s="56"/>
    </row>
    <row r="25" spans="1:12" ht="15" customHeight="1" hidden="1">
      <c r="A25" s="42">
        <v>8123</v>
      </c>
      <c r="B25" s="53" t="s">
        <v>417</v>
      </c>
      <c r="C25" s="42" t="s">
        <v>20</v>
      </c>
      <c r="D25" s="56">
        <f>SUM(E25:F25)</f>
        <v>0</v>
      </c>
      <c r="E25" s="56" t="s">
        <v>45</v>
      </c>
      <c r="F25" s="56" t="s">
        <v>20</v>
      </c>
      <c r="G25" s="56">
        <f>SUM(H25:I25)</f>
        <v>0</v>
      </c>
      <c r="H25" s="56" t="s">
        <v>45</v>
      </c>
      <c r="I25" s="56" t="s">
        <v>20</v>
      </c>
      <c r="J25" s="58">
        <f>SUM(K25:L25)</f>
        <v>0</v>
      </c>
      <c r="K25" s="56" t="s">
        <v>45</v>
      </c>
      <c r="L25" s="56"/>
    </row>
    <row r="26" spans="1:12" ht="15" customHeight="1" hidden="1">
      <c r="A26" s="42">
        <v>8124</v>
      </c>
      <c r="B26" s="53" t="s">
        <v>418</v>
      </c>
      <c r="C26" s="42" t="s">
        <v>20</v>
      </c>
      <c r="D26" s="56">
        <f>SUM(E26:F26)</f>
        <v>0</v>
      </c>
      <c r="E26" s="56" t="s">
        <v>45</v>
      </c>
      <c r="F26" s="56" t="s">
        <v>20</v>
      </c>
      <c r="G26" s="56">
        <f>SUM(H26:I26)</f>
        <v>0</v>
      </c>
      <c r="H26" s="56" t="s">
        <v>45</v>
      </c>
      <c r="I26" s="56" t="s">
        <v>20</v>
      </c>
      <c r="J26" s="58">
        <f>SUM(K26:L26)</f>
        <v>0</v>
      </c>
      <c r="K26" s="56" t="s">
        <v>45</v>
      </c>
      <c r="L26" s="56"/>
    </row>
    <row r="27" spans="1:12" ht="32.25" customHeight="1" hidden="1">
      <c r="A27" s="42">
        <v>8130</v>
      </c>
      <c r="B27" s="53" t="s">
        <v>444</v>
      </c>
      <c r="C27" s="42">
        <v>6112</v>
      </c>
      <c r="D27" s="56">
        <f>SUM(D29:D30)</f>
        <v>0</v>
      </c>
      <c r="E27" s="56" t="s">
        <v>45</v>
      </c>
      <c r="F27" s="56">
        <f>SUM(F29:F30)</f>
        <v>0</v>
      </c>
      <c r="G27" s="56">
        <f>SUM(G29:G30)</f>
        <v>0</v>
      </c>
      <c r="H27" s="56" t="s">
        <v>45</v>
      </c>
      <c r="I27" s="56">
        <f>SUM(I29:I30)</f>
        <v>0</v>
      </c>
      <c r="J27" s="56">
        <f>SUM(J29:J30)</f>
        <v>0</v>
      </c>
      <c r="K27" s="56" t="s">
        <v>45</v>
      </c>
      <c r="L27" s="56"/>
    </row>
    <row r="28" spans="1:12" ht="15" customHeight="1" hidden="1">
      <c r="A28" s="42" t="s">
        <v>20</v>
      </c>
      <c r="B28" s="53" t="s">
        <v>24</v>
      </c>
      <c r="C28" s="42" t="s">
        <v>20</v>
      </c>
      <c r="D28" s="2"/>
      <c r="E28" s="56" t="s">
        <v>45</v>
      </c>
      <c r="F28" s="56" t="s">
        <v>20</v>
      </c>
      <c r="G28" s="56"/>
      <c r="H28" s="56" t="s">
        <v>20</v>
      </c>
      <c r="I28" s="56" t="s">
        <v>20</v>
      </c>
      <c r="J28" s="54"/>
      <c r="K28" s="56" t="s">
        <v>20</v>
      </c>
      <c r="L28" s="56"/>
    </row>
    <row r="29" spans="1:12" ht="15" customHeight="1" hidden="1">
      <c r="A29" s="42">
        <v>8131</v>
      </c>
      <c r="B29" s="53" t="s">
        <v>419</v>
      </c>
      <c r="C29" s="42" t="s">
        <v>20</v>
      </c>
      <c r="D29" s="56">
        <f>SUM(E29:F29)</f>
        <v>0</v>
      </c>
      <c r="E29" s="56" t="s">
        <v>45</v>
      </c>
      <c r="F29" s="56" t="s">
        <v>20</v>
      </c>
      <c r="G29" s="56">
        <f>SUM(H29:I29)</f>
        <v>0</v>
      </c>
      <c r="H29" s="56" t="s">
        <v>45</v>
      </c>
      <c r="I29" s="56" t="s">
        <v>20</v>
      </c>
      <c r="J29" s="58">
        <f>SUM(K29:L29)</f>
        <v>0</v>
      </c>
      <c r="K29" s="56" t="s">
        <v>45</v>
      </c>
      <c r="L29" s="56"/>
    </row>
    <row r="30" spans="1:12" ht="15" customHeight="1" hidden="1">
      <c r="A30" s="42">
        <v>8132</v>
      </c>
      <c r="B30" s="53" t="s">
        <v>420</v>
      </c>
      <c r="C30" s="42" t="s">
        <v>20</v>
      </c>
      <c r="D30" s="56">
        <f>SUM(E30:F30)</f>
        <v>0</v>
      </c>
      <c r="E30" s="56" t="s">
        <v>45</v>
      </c>
      <c r="F30" s="56" t="s">
        <v>20</v>
      </c>
      <c r="G30" s="56">
        <f>SUM(H30:I30)</f>
        <v>0</v>
      </c>
      <c r="H30" s="56" t="s">
        <v>45</v>
      </c>
      <c r="I30" s="56" t="s">
        <v>20</v>
      </c>
      <c r="J30" s="58">
        <f>SUM(K30:L30)</f>
        <v>0</v>
      </c>
      <c r="K30" s="56" t="s">
        <v>45</v>
      </c>
      <c r="L30" s="56"/>
    </row>
    <row r="31" spans="1:12" ht="15" customHeight="1" hidden="1">
      <c r="A31" s="42">
        <v>8140</v>
      </c>
      <c r="B31" s="53" t="s">
        <v>443</v>
      </c>
      <c r="C31" s="42" t="s">
        <v>20</v>
      </c>
      <c r="D31" s="56">
        <f aca="true" t="shared" si="4" ref="D31:L31">SUM(D33,D37)</f>
        <v>0</v>
      </c>
      <c r="E31" s="56">
        <f t="shared" si="4"/>
        <v>0</v>
      </c>
      <c r="F31" s="56">
        <f t="shared" si="4"/>
        <v>0</v>
      </c>
      <c r="G31" s="56">
        <f t="shared" si="4"/>
        <v>0</v>
      </c>
      <c r="H31" s="56">
        <f t="shared" si="4"/>
        <v>0</v>
      </c>
      <c r="I31" s="56">
        <f t="shared" si="4"/>
        <v>0</v>
      </c>
      <c r="J31" s="56">
        <f t="shared" si="4"/>
        <v>0</v>
      </c>
      <c r="K31" s="56">
        <f t="shared" si="4"/>
        <v>0</v>
      </c>
      <c r="L31" s="56">
        <f t="shared" si="4"/>
        <v>0</v>
      </c>
    </row>
    <row r="32" spans="1:12" ht="15" customHeight="1" hidden="1">
      <c r="A32" s="42" t="s">
        <v>20</v>
      </c>
      <c r="B32" s="53" t="s">
        <v>24</v>
      </c>
      <c r="C32" s="42" t="s">
        <v>20</v>
      </c>
      <c r="D32" s="56" t="s">
        <v>20</v>
      </c>
      <c r="E32" s="56" t="s">
        <v>20</v>
      </c>
      <c r="F32" s="56" t="s">
        <v>20</v>
      </c>
      <c r="G32" s="56" t="s">
        <v>20</v>
      </c>
      <c r="H32" s="56" t="s">
        <v>20</v>
      </c>
      <c r="I32" s="56" t="s">
        <v>20</v>
      </c>
      <c r="J32" s="56" t="s">
        <v>20</v>
      </c>
      <c r="K32" s="56" t="s">
        <v>20</v>
      </c>
      <c r="L32" s="56"/>
    </row>
    <row r="33" spans="1:12" ht="32.25" customHeight="1" hidden="1">
      <c r="A33" s="42">
        <v>8141</v>
      </c>
      <c r="B33" s="55" t="s">
        <v>499</v>
      </c>
      <c r="C33" s="42">
        <v>9112</v>
      </c>
      <c r="D33" s="56">
        <f>SUM(D35:D36)</f>
        <v>0</v>
      </c>
      <c r="E33" s="56">
        <f>SUM(F35:F36)</f>
        <v>0</v>
      </c>
      <c r="F33" s="56">
        <f aca="true" t="shared" si="5" ref="F33:L33">SUM(F35:F36)</f>
        <v>0</v>
      </c>
      <c r="G33" s="56">
        <f t="shared" si="5"/>
        <v>0</v>
      </c>
      <c r="H33" s="56">
        <f t="shared" si="5"/>
        <v>0</v>
      </c>
      <c r="I33" s="56">
        <f t="shared" si="5"/>
        <v>0</v>
      </c>
      <c r="J33" s="56">
        <f t="shared" si="5"/>
        <v>0</v>
      </c>
      <c r="K33" s="56">
        <f t="shared" si="5"/>
        <v>0</v>
      </c>
      <c r="L33" s="56">
        <f t="shared" si="5"/>
        <v>0</v>
      </c>
    </row>
    <row r="34" spans="1:12" ht="15" customHeight="1" hidden="1">
      <c r="A34" s="42" t="s">
        <v>20</v>
      </c>
      <c r="B34" s="53" t="s">
        <v>24</v>
      </c>
      <c r="C34" s="42" t="s">
        <v>20</v>
      </c>
      <c r="D34" s="56" t="s">
        <v>20</v>
      </c>
      <c r="E34" s="56" t="s">
        <v>20</v>
      </c>
      <c r="F34" s="56" t="s">
        <v>20</v>
      </c>
      <c r="G34" s="56" t="s">
        <v>20</v>
      </c>
      <c r="H34" s="56" t="s">
        <v>20</v>
      </c>
      <c r="I34" s="56" t="s">
        <v>20</v>
      </c>
      <c r="J34" s="56" t="s">
        <v>20</v>
      </c>
      <c r="K34" s="56" t="s">
        <v>20</v>
      </c>
      <c r="L34" s="56"/>
    </row>
    <row r="35" spans="1:12" ht="15" customHeight="1" hidden="1">
      <c r="A35" s="42">
        <v>8142</v>
      </c>
      <c r="B35" s="53" t="s">
        <v>421</v>
      </c>
      <c r="C35" s="42" t="s">
        <v>20</v>
      </c>
      <c r="D35" s="56">
        <f>SUM(F35:F35)</f>
        <v>0</v>
      </c>
      <c r="E35" s="2"/>
      <c r="F35" s="56" t="s">
        <v>45</v>
      </c>
      <c r="G35" s="56">
        <f>SUM(I35:I35)</f>
        <v>0</v>
      </c>
      <c r="H35" s="2"/>
      <c r="I35" s="56" t="s">
        <v>45</v>
      </c>
      <c r="J35" s="56">
        <f>SUM(K35:L35)</f>
        <v>0</v>
      </c>
      <c r="K35" s="56"/>
      <c r="L35" s="56" t="s">
        <v>45</v>
      </c>
    </row>
    <row r="36" spans="1:12" ht="15" customHeight="1" hidden="1">
      <c r="A36" s="42">
        <v>8143</v>
      </c>
      <c r="B36" s="53" t="s">
        <v>422</v>
      </c>
      <c r="C36" s="42" t="s">
        <v>20</v>
      </c>
      <c r="D36" s="56">
        <f>SUM(F36:F36)</f>
        <v>0</v>
      </c>
      <c r="E36" s="2"/>
      <c r="F36" s="56" t="s">
        <v>45</v>
      </c>
      <c r="G36" s="56">
        <f>SUM(I36:I36)</f>
        <v>0</v>
      </c>
      <c r="H36" s="2"/>
      <c r="I36" s="56" t="s">
        <v>45</v>
      </c>
      <c r="J36" s="56">
        <f>SUM(K36:L36)</f>
        <v>0</v>
      </c>
      <c r="K36" s="56" t="s">
        <v>20</v>
      </c>
      <c r="L36" s="56" t="s">
        <v>45</v>
      </c>
    </row>
    <row r="37" spans="1:12" ht="35.25" customHeight="1" hidden="1">
      <c r="A37" s="42">
        <v>8150</v>
      </c>
      <c r="B37" s="55" t="s">
        <v>442</v>
      </c>
      <c r="C37" s="42">
        <v>6112</v>
      </c>
      <c r="D37" s="56">
        <f aca="true" t="shared" si="6" ref="D37:L37">SUM(D39:D40)</f>
        <v>0</v>
      </c>
      <c r="E37" s="56">
        <f t="shared" si="6"/>
        <v>0</v>
      </c>
      <c r="F37" s="56">
        <f t="shared" si="6"/>
        <v>0</v>
      </c>
      <c r="G37" s="56">
        <f t="shared" si="6"/>
        <v>0</v>
      </c>
      <c r="H37" s="56">
        <f t="shared" si="6"/>
        <v>0</v>
      </c>
      <c r="I37" s="56">
        <f t="shared" si="6"/>
        <v>0</v>
      </c>
      <c r="J37" s="56">
        <f t="shared" si="6"/>
        <v>0</v>
      </c>
      <c r="K37" s="56">
        <f t="shared" si="6"/>
        <v>0</v>
      </c>
      <c r="L37" s="56">
        <f t="shared" si="6"/>
        <v>0</v>
      </c>
    </row>
    <row r="38" spans="1:12" ht="15" customHeight="1" hidden="1">
      <c r="A38" s="42" t="s">
        <v>20</v>
      </c>
      <c r="B38" s="53" t="s">
        <v>24</v>
      </c>
      <c r="C38" s="42" t="s">
        <v>20</v>
      </c>
      <c r="D38" s="56" t="s">
        <v>20</v>
      </c>
      <c r="E38" s="56" t="s">
        <v>20</v>
      </c>
      <c r="F38" s="56" t="s">
        <v>20</v>
      </c>
      <c r="G38" s="56" t="s">
        <v>20</v>
      </c>
      <c r="H38" s="56" t="s">
        <v>20</v>
      </c>
      <c r="I38" s="56" t="s">
        <v>20</v>
      </c>
      <c r="J38" s="56" t="s">
        <v>20</v>
      </c>
      <c r="K38" s="56" t="s">
        <v>20</v>
      </c>
      <c r="L38" s="56"/>
    </row>
    <row r="39" spans="1:12" ht="15" customHeight="1" hidden="1">
      <c r="A39" s="42">
        <v>8151</v>
      </c>
      <c r="B39" s="53" t="s">
        <v>419</v>
      </c>
      <c r="C39" s="42" t="s">
        <v>20</v>
      </c>
      <c r="D39" s="56">
        <f>SUM(E39:F39)</f>
        <v>0</v>
      </c>
      <c r="E39" s="56"/>
      <c r="F39" s="56" t="s">
        <v>276</v>
      </c>
      <c r="G39" s="56">
        <f>SUM(H39:I39)</f>
        <v>0</v>
      </c>
      <c r="H39" s="56"/>
      <c r="I39" s="56" t="s">
        <v>45</v>
      </c>
      <c r="J39" s="56">
        <f>SUM(K39:L39)</f>
        <v>0</v>
      </c>
      <c r="K39" s="56"/>
      <c r="L39" s="56" t="s">
        <v>45</v>
      </c>
    </row>
    <row r="40" spans="1:12" ht="15" customHeight="1" hidden="1">
      <c r="A40" s="42">
        <v>8152</v>
      </c>
      <c r="B40" s="53" t="s">
        <v>423</v>
      </c>
      <c r="C40" s="42" t="s">
        <v>20</v>
      </c>
      <c r="D40" s="56">
        <f>SUM(E40:F40)</f>
        <v>0</v>
      </c>
      <c r="E40" s="56" t="s">
        <v>20</v>
      </c>
      <c r="F40" s="56" t="s">
        <v>45</v>
      </c>
      <c r="G40" s="56">
        <f>SUM(H40:I40)</f>
        <v>0</v>
      </c>
      <c r="H40" s="56" t="s">
        <v>20</v>
      </c>
      <c r="I40" s="56" t="s">
        <v>45</v>
      </c>
      <c r="J40" s="56">
        <f>SUM(K40:L40)</f>
        <v>0</v>
      </c>
      <c r="K40" s="56" t="s">
        <v>20</v>
      </c>
      <c r="L40" s="56" t="s">
        <v>45</v>
      </c>
    </row>
    <row r="41" spans="1:12" ht="33.75" customHeight="1">
      <c r="A41" s="42">
        <v>8160</v>
      </c>
      <c r="B41" s="55" t="s">
        <v>445</v>
      </c>
      <c r="C41" s="42"/>
      <c r="D41" s="16">
        <f>SUM(E43,D48,D52,D67,D68,D69)</f>
        <v>119747.37499999999</v>
      </c>
      <c r="E41" s="16">
        <f>SUM(F43,E48,E52,E67,E68,E69)</f>
        <v>0</v>
      </c>
      <c r="F41" s="16">
        <f aca="true" t="shared" si="7" ref="F41:L41">SUM(F43,F48,F52,F67,F68,F69)</f>
        <v>119747.375</v>
      </c>
      <c r="G41" s="16">
        <f t="shared" si="7"/>
        <v>119747.35800000001</v>
      </c>
      <c r="H41" s="16">
        <f t="shared" si="7"/>
        <v>0</v>
      </c>
      <c r="I41" s="16">
        <f>SUM(I43,I48,I52,K67,K68,I69)</f>
        <v>119747.35800000001</v>
      </c>
      <c r="J41" s="16">
        <f t="shared" si="7"/>
        <v>-9238.192999999985</v>
      </c>
      <c r="K41" s="16">
        <f t="shared" si="7"/>
        <v>-77169.329</v>
      </c>
      <c r="L41" s="16">
        <f t="shared" si="7"/>
        <v>67931.136</v>
      </c>
    </row>
    <row r="42" spans="1:12" ht="15">
      <c r="A42" s="42" t="s">
        <v>20</v>
      </c>
      <c r="B42" s="42" t="s">
        <v>27</v>
      </c>
      <c r="C42" s="42" t="s">
        <v>20</v>
      </c>
      <c r="D42" s="56" t="s">
        <v>20</v>
      </c>
      <c r="E42" s="56" t="s">
        <v>20</v>
      </c>
      <c r="F42" s="56" t="s">
        <v>20</v>
      </c>
      <c r="G42" s="56" t="s">
        <v>20</v>
      </c>
      <c r="H42" s="56" t="s">
        <v>20</v>
      </c>
      <c r="I42" s="56" t="s">
        <v>20</v>
      </c>
      <c r="J42" s="56" t="s">
        <v>20</v>
      </c>
      <c r="K42" s="56" t="s">
        <v>20</v>
      </c>
      <c r="L42" s="56"/>
    </row>
    <row r="43" spans="1:12" ht="30.75" customHeight="1" hidden="1">
      <c r="A43" s="42">
        <v>8161</v>
      </c>
      <c r="B43" s="6" t="s">
        <v>500</v>
      </c>
      <c r="C43" s="42" t="s">
        <v>20</v>
      </c>
      <c r="D43" s="16">
        <f>SUM(D45,D46,D47)</f>
        <v>0</v>
      </c>
      <c r="E43" s="16" t="s">
        <v>45</v>
      </c>
      <c r="F43" s="16">
        <f>SUM(F45,F46,F47)</f>
        <v>0</v>
      </c>
      <c r="G43" s="16">
        <f>SUM(G45:G47)</f>
        <v>0</v>
      </c>
      <c r="H43" s="16" t="s">
        <v>45</v>
      </c>
      <c r="I43" s="16">
        <f>SUM(I45:I47)</f>
        <v>0</v>
      </c>
      <c r="J43" s="56">
        <f>SUM(J45:J47)</f>
        <v>0</v>
      </c>
      <c r="K43" s="56" t="s">
        <v>45</v>
      </c>
      <c r="L43" s="56">
        <f>SUM(L45:L47)</f>
        <v>0</v>
      </c>
    </row>
    <row r="44" spans="1:12" ht="15" hidden="1">
      <c r="A44" s="42" t="s">
        <v>20</v>
      </c>
      <c r="B44" s="42" t="s">
        <v>24</v>
      </c>
      <c r="C44" s="42" t="s">
        <v>20</v>
      </c>
      <c r="D44" s="16"/>
      <c r="E44" s="16" t="s">
        <v>20</v>
      </c>
      <c r="F44" s="16" t="s">
        <v>20</v>
      </c>
      <c r="G44" s="48"/>
      <c r="H44" s="16" t="s">
        <v>20</v>
      </c>
      <c r="I44" s="16" t="s">
        <v>20</v>
      </c>
      <c r="J44" s="56"/>
      <c r="K44" s="56" t="s">
        <v>20</v>
      </c>
      <c r="L44" s="56"/>
    </row>
    <row r="45" spans="1:12" ht="33" customHeight="1" hidden="1">
      <c r="A45" s="42">
        <v>8162</v>
      </c>
      <c r="B45" s="53" t="s">
        <v>446</v>
      </c>
      <c r="C45" s="42">
        <v>9213</v>
      </c>
      <c r="D45" s="16"/>
      <c r="E45" s="16" t="s">
        <v>45</v>
      </c>
      <c r="F45" s="16" t="s">
        <v>20</v>
      </c>
      <c r="G45" s="16">
        <f>SUM(H45:I45)</f>
        <v>0</v>
      </c>
      <c r="H45" s="16" t="s">
        <v>45</v>
      </c>
      <c r="I45" s="16" t="s">
        <v>20</v>
      </c>
      <c r="J45" s="56">
        <v>0</v>
      </c>
      <c r="K45" s="56" t="s">
        <v>45</v>
      </c>
      <c r="L45" s="56"/>
    </row>
    <row r="46" spans="1:12" ht="80.25" customHeight="1" hidden="1">
      <c r="A46" s="42">
        <v>8163</v>
      </c>
      <c r="B46" s="53" t="s">
        <v>453</v>
      </c>
      <c r="C46" s="42">
        <v>9213</v>
      </c>
      <c r="D46" s="16">
        <f>SUM(E46:F46)</f>
        <v>0</v>
      </c>
      <c r="E46" s="16" t="s">
        <v>45</v>
      </c>
      <c r="F46" s="16" t="s">
        <v>20</v>
      </c>
      <c r="G46" s="16">
        <f>SUM(H46:I46)</f>
        <v>0</v>
      </c>
      <c r="H46" s="16" t="s">
        <v>45</v>
      </c>
      <c r="I46" s="16" t="s">
        <v>20</v>
      </c>
      <c r="J46" s="56">
        <v>0</v>
      </c>
      <c r="K46" s="56" t="s">
        <v>45</v>
      </c>
      <c r="L46" s="56"/>
    </row>
    <row r="47" spans="1:12" ht="20.25" customHeight="1" hidden="1">
      <c r="A47" s="42">
        <v>8164</v>
      </c>
      <c r="B47" s="42" t="s">
        <v>454</v>
      </c>
      <c r="C47" s="42">
        <v>6213</v>
      </c>
      <c r="D47" s="16">
        <f>SUM(E47:F47)</f>
        <v>0</v>
      </c>
      <c r="E47" s="16" t="s">
        <v>45</v>
      </c>
      <c r="F47" s="16" t="s">
        <v>20</v>
      </c>
      <c r="G47" s="16">
        <f>SUM(H47:I47)</f>
        <v>0</v>
      </c>
      <c r="H47" s="16" t="s">
        <v>45</v>
      </c>
      <c r="I47" s="16" t="s">
        <v>20</v>
      </c>
      <c r="J47" s="56">
        <v>0</v>
      </c>
      <c r="K47" s="56" t="s">
        <v>45</v>
      </c>
      <c r="L47" s="56"/>
    </row>
    <row r="48" spans="1:12" ht="15" hidden="1">
      <c r="A48" s="42">
        <v>8170</v>
      </c>
      <c r="B48" s="6" t="s">
        <v>501</v>
      </c>
      <c r="C48" s="42" t="s">
        <v>20</v>
      </c>
      <c r="D48" s="16">
        <f>SUM(D50,D51)</f>
        <v>0</v>
      </c>
      <c r="E48" s="16">
        <f aca="true" t="shared" si="8" ref="E48:L48">SUM(E50,E51)</f>
        <v>0</v>
      </c>
      <c r="F48" s="16">
        <f t="shared" si="8"/>
        <v>0</v>
      </c>
      <c r="G48" s="16">
        <f t="shared" si="8"/>
        <v>0</v>
      </c>
      <c r="H48" s="16">
        <f t="shared" si="8"/>
        <v>0</v>
      </c>
      <c r="I48" s="16">
        <f t="shared" si="8"/>
        <v>0</v>
      </c>
      <c r="J48" s="16">
        <f t="shared" si="8"/>
        <v>0</v>
      </c>
      <c r="K48" s="16">
        <f t="shared" si="8"/>
        <v>0</v>
      </c>
      <c r="L48" s="16">
        <f t="shared" si="8"/>
        <v>0</v>
      </c>
    </row>
    <row r="49" spans="1:12" ht="15" hidden="1">
      <c r="A49" s="42" t="s">
        <v>20</v>
      </c>
      <c r="B49" s="42" t="s">
        <v>24</v>
      </c>
      <c r="C49" s="42" t="s">
        <v>20</v>
      </c>
      <c r="D49" s="16" t="s">
        <v>20</v>
      </c>
      <c r="E49" s="16" t="s">
        <v>20</v>
      </c>
      <c r="F49" s="16" t="s">
        <v>20</v>
      </c>
      <c r="G49" s="16" t="s">
        <v>20</v>
      </c>
      <c r="H49" s="16" t="s">
        <v>20</v>
      </c>
      <c r="I49" s="16" t="s">
        <v>20</v>
      </c>
      <c r="J49" s="16" t="s">
        <v>20</v>
      </c>
      <c r="K49" s="16" t="s">
        <v>20</v>
      </c>
      <c r="L49" s="16"/>
    </row>
    <row r="50" spans="1:12" ht="33" customHeight="1" hidden="1">
      <c r="A50" s="42">
        <v>8171</v>
      </c>
      <c r="B50" s="53" t="s">
        <v>447</v>
      </c>
      <c r="C50" s="42">
        <v>9212</v>
      </c>
      <c r="D50" s="16">
        <f>SUM(E50:F50)</f>
        <v>0</v>
      </c>
      <c r="E50" s="16" t="s">
        <v>20</v>
      </c>
      <c r="F50" s="16" t="s">
        <v>20</v>
      </c>
      <c r="G50" s="16">
        <f>SUM(H50:I50)</f>
        <v>0</v>
      </c>
      <c r="H50" s="16" t="s">
        <v>20</v>
      </c>
      <c r="I50" s="16" t="s">
        <v>20</v>
      </c>
      <c r="J50" s="16">
        <f>SUM(K50:L50)</f>
        <v>0</v>
      </c>
      <c r="K50" s="16" t="s">
        <v>20</v>
      </c>
      <c r="L50" s="16"/>
    </row>
    <row r="51" spans="1:12" ht="15.75" customHeight="1" hidden="1">
      <c r="A51" s="42">
        <v>8172</v>
      </c>
      <c r="B51" s="53" t="s">
        <v>448</v>
      </c>
      <c r="C51" s="42">
        <v>6212</v>
      </c>
      <c r="D51" s="16">
        <f>SUM(E51:F51)</f>
        <v>0</v>
      </c>
      <c r="E51" s="16" t="s">
        <v>20</v>
      </c>
      <c r="F51" s="16" t="s">
        <v>20</v>
      </c>
      <c r="G51" s="16">
        <f>SUM(H51:I51)</f>
        <v>0</v>
      </c>
      <c r="H51" s="16" t="s">
        <v>20</v>
      </c>
      <c r="I51" s="16" t="s">
        <v>20</v>
      </c>
      <c r="J51" s="16">
        <f>SUM(K51:L51)</f>
        <v>0</v>
      </c>
      <c r="K51" s="16" t="s">
        <v>20</v>
      </c>
      <c r="L51" s="16"/>
    </row>
    <row r="52" spans="1:12" ht="36" customHeight="1">
      <c r="A52" s="42">
        <v>8190</v>
      </c>
      <c r="B52" s="42" t="s">
        <v>449</v>
      </c>
      <c r="C52" s="42" t="s">
        <v>20</v>
      </c>
      <c r="D52" s="16">
        <f>D54+D60-D57</f>
        <v>119747.37499999999</v>
      </c>
      <c r="E52" s="16">
        <f aca="true" t="shared" si="9" ref="E52:L52">SUM(E54,E60)-E57</f>
        <v>0</v>
      </c>
      <c r="F52" s="16">
        <f t="shared" si="9"/>
        <v>119747.375</v>
      </c>
      <c r="G52" s="16">
        <f t="shared" si="9"/>
        <v>119747.35800000001</v>
      </c>
      <c r="H52" s="16">
        <f t="shared" si="9"/>
        <v>0</v>
      </c>
      <c r="I52" s="16">
        <f t="shared" si="9"/>
        <v>119747.35800000001</v>
      </c>
      <c r="J52" s="16">
        <f t="shared" si="9"/>
        <v>119747.357</v>
      </c>
      <c r="K52" s="16">
        <f t="shared" si="9"/>
        <v>0</v>
      </c>
      <c r="L52" s="16">
        <f t="shared" si="9"/>
        <v>119747.35699999999</v>
      </c>
    </row>
    <row r="53" spans="1:12" ht="15">
      <c r="A53" s="42" t="s">
        <v>20</v>
      </c>
      <c r="B53" s="42" t="s">
        <v>27</v>
      </c>
      <c r="C53" s="42" t="s">
        <v>20</v>
      </c>
      <c r="D53" s="16" t="s">
        <v>20</v>
      </c>
      <c r="E53" s="16" t="s">
        <v>20</v>
      </c>
      <c r="F53" s="16" t="s">
        <v>20</v>
      </c>
      <c r="G53" s="16" t="s">
        <v>20</v>
      </c>
      <c r="H53" s="16" t="s">
        <v>20</v>
      </c>
      <c r="I53" s="16" t="s">
        <v>20</v>
      </c>
      <c r="J53" s="16" t="s">
        <v>20</v>
      </c>
      <c r="K53" s="16" t="s">
        <v>20</v>
      </c>
      <c r="L53" s="16"/>
    </row>
    <row r="54" spans="1:12" ht="31.5" customHeight="1">
      <c r="A54" s="42">
        <v>8191</v>
      </c>
      <c r="B54" s="42" t="s">
        <v>424</v>
      </c>
      <c r="C54" s="42">
        <v>9320</v>
      </c>
      <c r="D54" s="16">
        <f>SUM(D58,D59)</f>
        <v>58293.3</v>
      </c>
      <c r="E54" s="16">
        <f>SUM(E58:E59)</f>
        <v>58293.3</v>
      </c>
      <c r="F54" s="16" t="s">
        <v>45</v>
      </c>
      <c r="G54" s="16">
        <f>SUM(H54:I54)</f>
        <v>58293.283</v>
      </c>
      <c r="H54" s="16">
        <v>58293.283</v>
      </c>
      <c r="I54" s="16" t="s">
        <v>45</v>
      </c>
      <c r="J54" s="16">
        <f>SUM(K54:L54)</f>
        <v>58293.3</v>
      </c>
      <c r="K54" s="16">
        <f>SUM(K58,K59)</f>
        <v>58293.3</v>
      </c>
      <c r="L54" s="16" t="s">
        <v>45</v>
      </c>
    </row>
    <row r="55" spans="1:12" ht="15">
      <c r="A55" s="42" t="s">
        <v>20</v>
      </c>
      <c r="B55" s="42" t="s">
        <v>24</v>
      </c>
      <c r="C55" s="42" t="s">
        <v>20</v>
      </c>
      <c r="D55" s="16" t="s">
        <v>20</v>
      </c>
      <c r="E55" s="16" t="s">
        <v>20</v>
      </c>
      <c r="F55" s="16" t="s">
        <v>20</v>
      </c>
      <c r="G55" s="16">
        <f>SUM(H55:I55)</f>
        <v>0</v>
      </c>
      <c r="H55" s="16"/>
      <c r="I55" s="16" t="s">
        <v>20</v>
      </c>
      <c r="J55" s="16"/>
      <c r="K55" s="54"/>
      <c r="L55" s="16" t="s">
        <v>20</v>
      </c>
    </row>
    <row r="56" spans="1:12" ht="48" customHeight="1">
      <c r="A56" s="42">
        <v>8192</v>
      </c>
      <c r="B56" s="53" t="s">
        <v>450</v>
      </c>
      <c r="C56" s="42" t="s">
        <v>20</v>
      </c>
      <c r="D56" s="16">
        <f>SUM(E56:F56)</f>
        <v>0</v>
      </c>
      <c r="E56" s="16"/>
      <c r="F56" s="16" t="s">
        <v>45</v>
      </c>
      <c r="G56" s="16">
        <f>SUM(H56:I56)</f>
        <v>0</v>
      </c>
      <c r="H56" s="16"/>
      <c r="I56" s="16" t="s">
        <v>45</v>
      </c>
      <c r="J56" s="16">
        <f>SUM(K56:L56)</f>
        <v>0</v>
      </c>
      <c r="K56" s="54"/>
      <c r="L56" s="16" t="s">
        <v>45</v>
      </c>
    </row>
    <row r="57" spans="1:12" ht="37.5" customHeight="1">
      <c r="A57" s="42">
        <v>8193</v>
      </c>
      <c r="B57" s="53" t="s">
        <v>451</v>
      </c>
      <c r="C57" s="42"/>
      <c r="D57" s="16">
        <f>SUM(D54-D56)</f>
        <v>58293.3</v>
      </c>
      <c r="E57" s="16">
        <f>SUM(E54-E56)</f>
        <v>58293.3</v>
      </c>
      <c r="F57" s="16"/>
      <c r="G57" s="16">
        <f>SUM(H57:I57)</f>
        <v>58293.283</v>
      </c>
      <c r="H57" s="16">
        <f>SUM(H54-H56)</f>
        <v>58293.283</v>
      </c>
      <c r="I57" s="16"/>
      <c r="J57" s="16">
        <f>SUM(K57:L57)</f>
        <v>58293.3</v>
      </c>
      <c r="K57" s="16">
        <f>SUM(K54-K56)</f>
        <v>58293.3</v>
      </c>
      <c r="L57" s="16"/>
    </row>
    <row r="58" spans="1:12" ht="33.75" customHeight="1">
      <c r="A58" s="42">
        <v>8194</v>
      </c>
      <c r="B58" s="48" t="s">
        <v>425</v>
      </c>
      <c r="C58" s="42">
        <v>9321</v>
      </c>
      <c r="D58" s="16">
        <f>SUM(E58:F58)</f>
        <v>58293.3</v>
      </c>
      <c r="E58" s="16">
        <v>58293.3</v>
      </c>
      <c r="F58" s="16" t="s">
        <v>45</v>
      </c>
      <c r="G58" s="16" t="s">
        <v>20</v>
      </c>
      <c r="H58" s="16" t="s">
        <v>45</v>
      </c>
      <c r="I58" s="16" t="s">
        <v>20</v>
      </c>
      <c r="J58" s="16">
        <f>SUM(K58:L58)</f>
        <v>58293.3</v>
      </c>
      <c r="K58" s="16">
        <v>58293.3</v>
      </c>
      <c r="L58" s="16" t="s">
        <v>45</v>
      </c>
    </row>
    <row r="59" spans="1:12" ht="80.25" customHeight="1">
      <c r="A59" s="42">
        <v>8195</v>
      </c>
      <c r="B59" s="42" t="s">
        <v>426</v>
      </c>
      <c r="C59" s="42">
        <v>9322</v>
      </c>
      <c r="D59" s="16">
        <f>SUM(E59:F59)</f>
        <v>0</v>
      </c>
      <c r="E59" s="16"/>
      <c r="F59" s="16" t="s">
        <v>45</v>
      </c>
      <c r="G59" s="16" t="s">
        <v>20</v>
      </c>
      <c r="H59" s="16" t="s">
        <v>45</v>
      </c>
      <c r="I59" s="16" t="s">
        <v>20</v>
      </c>
      <c r="J59" s="16">
        <f>SUM(K59:L59)</f>
        <v>0</v>
      </c>
      <c r="K59" s="16"/>
      <c r="L59" s="16" t="s">
        <v>45</v>
      </c>
    </row>
    <row r="60" spans="1:12" ht="31.5" customHeight="1">
      <c r="A60" s="42">
        <v>8196</v>
      </c>
      <c r="B60" s="42" t="s">
        <v>452</v>
      </c>
      <c r="C60" s="42">
        <v>9330</v>
      </c>
      <c r="D60" s="16">
        <f aca="true" t="shared" si="10" ref="D60:L60">SUM(D62,D66)</f>
        <v>119747.375</v>
      </c>
      <c r="E60" s="16">
        <f t="shared" si="10"/>
        <v>0</v>
      </c>
      <c r="F60" s="16">
        <f t="shared" si="10"/>
        <v>119747.375</v>
      </c>
      <c r="G60" s="16">
        <f t="shared" si="10"/>
        <v>119747.35800000001</v>
      </c>
      <c r="H60" s="16">
        <f t="shared" si="10"/>
        <v>0</v>
      </c>
      <c r="I60" s="16">
        <f t="shared" si="10"/>
        <v>119747.35800000001</v>
      </c>
      <c r="J60" s="16">
        <f>SUM(J62,J66)</f>
        <v>119747.35699999999</v>
      </c>
      <c r="K60" s="16">
        <f t="shared" si="10"/>
        <v>0</v>
      </c>
      <c r="L60" s="16">
        <f t="shared" si="10"/>
        <v>119747.35699999999</v>
      </c>
    </row>
    <row r="61" spans="1:12" ht="21" customHeight="1">
      <c r="A61" s="42" t="s">
        <v>20</v>
      </c>
      <c r="B61" s="42" t="s">
        <v>24</v>
      </c>
      <c r="C61" s="42" t="s">
        <v>20</v>
      </c>
      <c r="D61" s="16" t="s">
        <v>20</v>
      </c>
      <c r="E61" s="16" t="s">
        <v>20</v>
      </c>
      <c r="F61" s="16" t="s">
        <v>20</v>
      </c>
      <c r="G61" s="16" t="s">
        <v>20</v>
      </c>
      <c r="H61" s="16" t="s">
        <v>20</v>
      </c>
      <c r="I61" s="16" t="s">
        <v>20</v>
      </c>
      <c r="J61" s="16" t="s">
        <v>20</v>
      </c>
      <c r="K61" s="16" t="s">
        <v>20</v>
      </c>
      <c r="L61" s="16"/>
    </row>
    <row r="62" spans="1:12" ht="45" customHeight="1">
      <c r="A62" s="42">
        <v>8197</v>
      </c>
      <c r="B62" s="53" t="s">
        <v>502</v>
      </c>
      <c r="C62" s="42" t="s">
        <v>20</v>
      </c>
      <c r="D62" s="16">
        <f>SUM(E62:F62)</f>
        <v>61454.075</v>
      </c>
      <c r="E62" s="16" t="s">
        <v>45</v>
      </c>
      <c r="F62" s="16">
        <f>SUM(F64,F65)</f>
        <v>61454.075</v>
      </c>
      <c r="G62" s="16">
        <f>SUM(H62:I62)</f>
        <v>61454.075</v>
      </c>
      <c r="H62" s="16" t="s">
        <v>45</v>
      </c>
      <c r="I62" s="16">
        <f>SUM(I64,I65)</f>
        <v>61454.075</v>
      </c>
      <c r="J62" s="16">
        <f>SUM(J64,J65)</f>
        <v>61454.075</v>
      </c>
      <c r="K62" s="16" t="s">
        <v>45</v>
      </c>
      <c r="L62" s="16">
        <f>SUM(L64,L65)</f>
        <v>61454.075</v>
      </c>
    </row>
    <row r="63" spans="1:12" ht="21" customHeight="1">
      <c r="A63" s="42" t="s">
        <v>20</v>
      </c>
      <c r="B63" s="42" t="s">
        <v>23</v>
      </c>
      <c r="C63" s="42" t="s">
        <v>20</v>
      </c>
      <c r="D63" s="16"/>
      <c r="E63" s="16" t="s">
        <v>20</v>
      </c>
      <c r="F63" s="16" t="s">
        <v>20</v>
      </c>
      <c r="G63" s="16"/>
      <c r="H63" s="16" t="s">
        <v>20</v>
      </c>
      <c r="I63" s="16" t="s">
        <v>20</v>
      </c>
      <c r="J63" s="54"/>
      <c r="K63" s="16" t="s">
        <v>20</v>
      </c>
      <c r="L63" s="16"/>
    </row>
    <row r="64" spans="1:12" ht="36" customHeight="1">
      <c r="A64" s="42">
        <v>8198</v>
      </c>
      <c r="B64" s="42" t="s">
        <v>427</v>
      </c>
      <c r="C64" s="42">
        <v>9331</v>
      </c>
      <c r="D64" s="16">
        <f aca="true" t="shared" si="11" ref="D64:D70">SUM(E64:F64)</f>
        <v>61454.075</v>
      </c>
      <c r="E64" s="16" t="s">
        <v>45</v>
      </c>
      <c r="F64" s="16">
        <v>61454.075</v>
      </c>
      <c r="G64" s="16">
        <f aca="true" t="shared" si="12" ref="G64:G70">SUM(H64:I64)</f>
        <v>61454.075</v>
      </c>
      <c r="H64" s="16" t="s">
        <v>45</v>
      </c>
      <c r="I64" s="16">
        <v>61454.075</v>
      </c>
      <c r="J64" s="16">
        <f>SUM(K64:L64)</f>
        <v>61454.075</v>
      </c>
      <c r="K64" s="16" t="s">
        <v>45</v>
      </c>
      <c r="L64" s="16">
        <v>61454.075</v>
      </c>
    </row>
    <row r="65" spans="1:12" ht="79.5" customHeight="1">
      <c r="A65" s="42">
        <v>8199</v>
      </c>
      <c r="B65" s="42" t="s">
        <v>428</v>
      </c>
      <c r="C65" s="42">
        <v>9332</v>
      </c>
      <c r="D65" s="16">
        <f t="shared" si="11"/>
        <v>0</v>
      </c>
      <c r="E65" s="16" t="s">
        <v>45</v>
      </c>
      <c r="F65" s="16" t="s">
        <v>20</v>
      </c>
      <c r="G65" s="16">
        <f t="shared" si="12"/>
        <v>0</v>
      </c>
      <c r="H65" s="16" t="s">
        <v>45</v>
      </c>
      <c r="I65" s="16" t="s">
        <v>20</v>
      </c>
      <c r="J65" s="16">
        <f>SUM(K65:L65)</f>
        <v>0</v>
      </c>
      <c r="K65" s="16" t="s">
        <v>45</v>
      </c>
      <c r="L65" s="16"/>
    </row>
    <row r="66" spans="1:12" ht="33" customHeight="1">
      <c r="A66" s="42">
        <v>8200</v>
      </c>
      <c r="B66" s="42" t="s">
        <v>429</v>
      </c>
      <c r="C66" s="42" t="s">
        <v>20</v>
      </c>
      <c r="D66" s="16">
        <f>SUM(E66:F66)</f>
        <v>58293.3</v>
      </c>
      <c r="E66" s="16" t="s">
        <v>45</v>
      </c>
      <c r="F66" s="16">
        <f>SUM(E57)</f>
        <v>58293.3</v>
      </c>
      <c r="G66" s="16">
        <f t="shared" si="12"/>
        <v>58293.283</v>
      </c>
      <c r="H66" s="16" t="s">
        <v>45</v>
      </c>
      <c r="I66" s="16">
        <f>SUM(H57)</f>
        <v>58293.283</v>
      </c>
      <c r="J66" s="16">
        <f>L66</f>
        <v>58293.282</v>
      </c>
      <c r="K66" s="16" t="s">
        <v>45</v>
      </c>
      <c r="L66" s="16">
        <v>58293.282</v>
      </c>
    </row>
    <row r="67" spans="1:12" ht="36" customHeight="1">
      <c r="A67" s="42">
        <v>8201</v>
      </c>
      <c r="B67" s="6" t="s">
        <v>430</v>
      </c>
      <c r="C67" s="42" t="s">
        <v>20</v>
      </c>
      <c r="D67" s="16">
        <f t="shared" si="11"/>
        <v>0</v>
      </c>
      <c r="E67" s="16" t="s">
        <v>45</v>
      </c>
      <c r="F67" s="16"/>
      <c r="G67" s="16">
        <f t="shared" si="12"/>
        <v>0</v>
      </c>
      <c r="H67" s="16" t="s">
        <v>45</v>
      </c>
      <c r="I67" s="2"/>
      <c r="J67" s="16">
        <f>SUM(K67:L67)</f>
        <v>0</v>
      </c>
      <c r="K67" s="16" t="s">
        <v>45</v>
      </c>
      <c r="L67" s="16"/>
    </row>
    <row r="68" spans="1:12" ht="51" customHeight="1">
      <c r="A68" s="42">
        <v>8202</v>
      </c>
      <c r="B68" s="6" t="s">
        <v>431</v>
      </c>
      <c r="C68" s="42" t="s">
        <v>20</v>
      </c>
      <c r="D68" s="16">
        <f t="shared" si="11"/>
        <v>0</v>
      </c>
      <c r="E68" s="16" t="s">
        <v>45</v>
      </c>
      <c r="F68" s="16"/>
      <c r="G68" s="16">
        <f t="shared" si="12"/>
        <v>0</v>
      </c>
      <c r="H68" s="16" t="s">
        <v>45</v>
      </c>
      <c r="I68" s="2"/>
      <c r="J68" s="16">
        <f>SUM(K68:L68)</f>
        <v>0</v>
      </c>
      <c r="K68" s="16" t="s">
        <v>45</v>
      </c>
      <c r="L68" s="16"/>
    </row>
    <row r="69" spans="1:12" ht="52.5" customHeight="1">
      <c r="A69" s="42">
        <v>8203</v>
      </c>
      <c r="B69" s="6" t="s">
        <v>503</v>
      </c>
      <c r="C69" s="42"/>
      <c r="D69" s="16">
        <f t="shared" si="11"/>
        <v>0</v>
      </c>
      <c r="E69" s="16"/>
      <c r="F69" s="16"/>
      <c r="G69" s="16">
        <f t="shared" si="12"/>
        <v>0</v>
      </c>
      <c r="H69" s="16"/>
      <c r="I69" s="16"/>
      <c r="J69" s="16">
        <f>SUM(K69:L69)</f>
        <v>-128985.54999999999</v>
      </c>
      <c r="K69" s="16">
        <v>-77169.329</v>
      </c>
      <c r="L69" s="16">
        <v>-51816.221</v>
      </c>
    </row>
    <row r="70" spans="1:12" ht="39" customHeight="1">
      <c r="A70" s="42">
        <v>8204</v>
      </c>
      <c r="B70" s="53" t="s">
        <v>432</v>
      </c>
      <c r="C70" s="42" t="s">
        <v>20</v>
      </c>
      <c r="D70" s="16">
        <f t="shared" si="11"/>
        <v>0</v>
      </c>
      <c r="E70" s="16" t="s">
        <v>20</v>
      </c>
      <c r="F70" s="16" t="s">
        <v>20</v>
      </c>
      <c r="G70" s="16">
        <f t="shared" si="12"/>
        <v>0</v>
      </c>
      <c r="H70" s="16" t="s">
        <v>20</v>
      </c>
      <c r="I70" s="16" t="s">
        <v>20</v>
      </c>
      <c r="J70" s="16">
        <f>SUM(K70:L70)</f>
        <v>0</v>
      </c>
      <c r="K70" s="16" t="s">
        <v>20</v>
      </c>
      <c r="L70" s="16"/>
    </row>
    <row r="71" spans="1:12" ht="18.75" customHeight="1" hidden="1">
      <c r="A71" s="42">
        <v>8300</v>
      </c>
      <c r="B71" s="6" t="s">
        <v>455</v>
      </c>
      <c r="C71" s="42"/>
      <c r="D71" s="16">
        <f>SUM(D73)</f>
        <v>0</v>
      </c>
      <c r="E71" s="16">
        <f aca="true" t="shared" si="13" ref="E71:L71">SUM(E73)</f>
        <v>0</v>
      </c>
      <c r="F71" s="16">
        <f t="shared" si="13"/>
        <v>0</v>
      </c>
      <c r="G71" s="16">
        <f t="shared" si="13"/>
        <v>0</v>
      </c>
      <c r="H71" s="16">
        <f t="shared" si="13"/>
        <v>0</v>
      </c>
      <c r="I71" s="16">
        <f t="shared" si="13"/>
        <v>0</v>
      </c>
      <c r="J71" s="16">
        <f t="shared" si="13"/>
        <v>0</v>
      </c>
      <c r="K71" s="16">
        <f t="shared" si="13"/>
        <v>0</v>
      </c>
      <c r="L71" s="16">
        <f t="shared" si="13"/>
        <v>0</v>
      </c>
    </row>
    <row r="72" spans="1:12" ht="18.75" customHeight="1" hidden="1">
      <c r="A72" s="42" t="s">
        <v>20</v>
      </c>
      <c r="B72" s="42" t="s">
        <v>27</v>
      </c>
      <c r="C72" s="42" t="s">
        <v>20</v>
      </c>
      <c r="D72" s="16" t="s">
        <v>20</v>
      </c>
      <c r="E72" s="16" t="s">
        <v>20</v>
      </c>
      <c r="F72" s="16" t="s">
        <v>20</v>
      </c>
      <c r="G72" s="16" t="s">
        <v>20</v>
      </c>
      <c r="H72" s="16" t="s">
        <v>20</v>
      </c>
      <c r="I72" s="16" t="s">
        <v>20</v>
      </c>
      <c r="J72" s="16" t="s">
        <v>20</v>
      </c>
      <c r="K72" s="16" t="s">
        <v>20</v>
      </c>
      <c r="L72" s="16"/>
    </row>
    <row r="73" spans="1:12" ht="18" customHeight="1" hidden="1">
      <c r="A73" s="42">
        <v>8310</v>
      </c>
      <c r="B73" s="55" t="s">
        <v>456</v>
      </c>
      <c r="C73" s="42"/>
      <c r="D73" s="16">
        <f>SUM(D75,D79)</f>
        <v>0</v>
      </c>
      <c r="E73" s="16">
        <f aca="true" t="shared" si="14" ref="E73:L73">SUM(E75,E79)</f>
        <v>0</v>
      </c>
      <c r="F73" s="16">
        <f t="shared" si="14"/>
        <v>0</v>
      </c>
      <c r="G73" s="16">
        <f t="shared" si="14"/>
        <v>0</v>
      </c>
      <c r="H73" s="16">
        <f t="shared" si="14"/>
        <v>0</v>
      </c>
      <c r="I73" s="16">
        <f t="shared" si="14"/>
        <v>0</v>
      </c>
      <c r="J73" s="16">
        <f t="shared" si="14"/>
        <v>0</v>
      </c>
      <c r="K73" s="16">
        <f t="shared" si="14"/>
        <v>0</v>
      </c>
      <c r="L73" s="16">
        <f t="shared" si="14"/>
        <v>0</v>
      </c>
    </row>
    <row r="74" spans="1:12" ht="20.25" customHeight="1" hidden="1">
      <c r="A74" s="42" t="s">
        <v>20</v>
      </c>
      <c r="B74" s="42" t="s">
        <v>27</v>
      </c>
      <c r="C74" s="42" t="s">
        <v>20</v>
      </c>
      <c r="D74" s="16" t="s">
        <v>20</v>
      </c>
      <c r="E74" s="16" t="s">
        <v>20</v>
      </c>
      <c r="F74" s="16" t="s">
        <v>20</v>
      </c>
      <c r="G74" s="16" t="s">
        <v>20</v>
      </c>
      <c r="H74" s="16" t="s">
        <v>20</v>
      </c>
      <c r="I74" s="16" t="s">
        <v>20</v>
      </c>
      <c r="J74" s="16" t="s">
        <v>20</v>
      </c>
      <c r="K74" s="16" t="s">
        <v>20</v>
      </c>
      <c r="L74" s="16"/>
    </row>
    <row r="75" spans="1:12" ht="33.75" customHeight="1" hidden="1">
      <c r="A75" s="42">
        <v>8311</v>
      </c>
      <c r="B75" s="6" t="s">
        <v>433</v>
      </c>
      <c r="C75" s="42" t="s">
        <v>20</v>
      </c>
      <c r="D75" s="16">
        <f>SUM(D77,D78)</f>
        <v>0</v>
      </c>
      <c r="E75" s="16" t="s">
        <v>45</v>
      </c>
      <c r="F75" s="16">
        <f>SUM(F77:F78)</f>
        <v>0</v>
      </c>
      <c r="G75" s="16">
        <f>SUM(G77:G78)</f>
        <v>0</v>
      </c>
      <c r="H75" s="16" t="s">
        <v>45</v>
      </c>
      <c r="I75" s="16">
        <f>SUM(I77:I78)</f>
        <v>0</v>
      </c>
      <c r="J75" s="16">
        <f>SUM(J77:J78)</f>
        <v>0</v>
      </c>
      <c r="K75" s="16" t="s">
        <v>45</v>
      </c>
      <c r="L75" s="16">
        <f>SUM(L77:L78)</f>
        <v>0</v>
      </c>
    </row>
    <row r="76" spans="1:12" ht="19.5" customHeight="1" hidden="1">
      <c r="A76" s="42" t="s">
        <v>20</v>
      </c>
      <c r="B76" s="42" t="s">
        <v>24</v>
      </c>
      <c r="C76" s="42" t="s">
        <v>20</v>
      </c>
      <c r="D76" s="60"/>
      <c r="E76" s="16" t="s">
        <v>20</v>
      </c>
      <c r="F76" s="16" t="s">
        <v>20</v>
      </c>
      <c r="G76" s="59"/>
      <c r="H76" s="16" t="s">
        <v>20</v>
      </c>
      <c r="I76" s="16" t="s">
        <v>20</v>
      </c>
      <c r="J76" s="54"/>
      <c r="K76" s="16" t="s">
        <v>20</v>
      </c>
      <c r="L76" s="16"/>
    </row>
    <row r="77" spans="1:12" ht="20.25" customHeight="1" hidden="1">
      <c r="A77" s="42">
        <v>8312</v>
      </c>
      <c r="B77" s="53" t="s">
        <v>435</v>
      </c>
      <c r="C77" s="42">
        <v>9121</v>
      </c>
      <c r="D77" s="16">
        <f>SUM(E77:F77)</f>
        <v>0</v>
      </c>
      <c r="E77" s="16" t="s">
        <v>45</v>
      </c>
      <c r="F77" s="16" t="s">
        <v>20</v>
      </c>
      <c r="G77" s="16">
        <f>SUM(H77:I77)</f>
        <v>0</v>
      </c>
      <c r="H77" s="16" t="s">
        <v>45</v>
      </c>
      <c r="I77" s="16"/>
      <c r="J77" s="16">
        <f>SUM(K77:L77)</f>
        <v>0</v>
      </c>
      <c r="K77" s="16" t="s">
        <v>45</v>
      </c>
      <c r="L77" s="16"/>
    </row>
    <row r="78" spans="1:12" ht="19.5" customHeight="1" hidden="1">
      <c r="A78" s="42">
        <v>8313</v>
      </c>
      <c r="B78" s="53" t="s">
        <v>436</v>
      </c>
      <c r="C78" s="42">
        <v>6121</v>
      </c>
      <c r="D78" s="16">
        <f>SUM(E78:F78)</f>
        <v>0</v>
      </c>
      <c r="E78" s="16" t="s">
        <v>45</v>
      </c>
      <c r="F78" s="16" t="s">
        <v>20</v>
      </c>
      <c r="G78" s="16">
        <f>SUM(H78:I78)</f>
        <v>0</v>
      </c>
      <c r="H78" s="16" t="s">
        <v>45</v>
      </c>
      <c r="I78" s="16" t="s">
        <v>20</v>
      </c>
      <c r="J78" s="16">
        <f>SUM(K78:L78)</f>
        <v>0</v>
      </c>
      <c r="K78" s="16" t="s">
        <v>45</v>
      </c>
      <c r="L78" s="16"/>
    </row>
    <row r="79" spans="1:12" ht="36.75" customHeight="1" hidden="1">
      <c r="A79" s="42">
        <v>8320</v>
      </c>
      <c r="B79" s="42" t="s">
        <v>457</v>
      </c>
      <c r="C79" s="42" t="s">
        <v>20</v>
      </c>
      <c r="D79" s="16">
        <f>SUM(D81,D85)</f>
        <v>0</v>
      </c>
      <c r="E79" s="16">
        <f aca="true" t="shared" si="15" ref="E79:L79">SUM(E81,E85)</f>
        <v>0</v>
      </c>
      <c r="F79" s="16">
        <f t="shared" si="15"/>
        <v>0</v>
      </c>
      <c r="G79" s="16">
        <f t="shared" si="15"/>
        <v>0</v>
      </c>
      <c r="H79" s="16">
        <f t="shared" si="15"/>
        <v>0</v>
      </c>
      <c r="I79" s="16">
        <f t="shared" si="15"/>
        <v>0</v>
      </c>
      <c r="J79" s="16">
        <f t="shared" si="15"/>
        <v>0</v>
      </c>
      <c r="K79" s="16">
        <f t="shared" si="15"/>
        <v>0</v>
      </c>
      <c r="L79" s="16">
        <f t="shared" si="15"/>
        <v>0</v>
      </c>
    </row>
    <row r="80" spans="1:12" ht="15" customHeight="1" hidden="1">
      <c r="A80" s="42" t="s">
        <v>20</v>
      </c>
      <c r="B80" s="42" t="s">
        <v>27</v>
      </c>
      <c r="C80" s="42" t="s">
        <v>20</v>
      </c>
      <c r="D80" s="2"/>
      <c r="E80" s="16" t="s">
        <v>20</v>
      </c>
      <c r="F80" s="16" t="s">
        <v>20</v>
      </c>
      <c r="G80" s="59"/>
      <c r="H80" s="16" t="s">
        <v>20</v>
      </c>
      <c r="I80" s="16" t="s">
        <v>20</v>
      </c>
      <c r="J80" s="54"/>
      <c r="K80" s="16" t="s">
        <v>20</v>
      </c>
      <c r="L80" s="16"/>
    </row>
    <row r="81" spans="1:12" ht="21" customHeight="1" hidden="1">
      <c r="A81" s="42">
        <v>8321</v>
      </c>
      <c r="B81" s="42" t="s">
        <v>458</v>
      </c>
      <c r="C81" s="42" t="s">
        <v>20</v>
      </c>
      <c r="D81" s="16">
        <f>SUM(D83:D84)</f>
        <v>0</v>
      </c>
      <c r="E81" s="16">
        <f aca="true" t="shared" si="16" ref="E81:L81">SUM(E83:E84)</f>
        <v>0</v>
      </c>
      <c r="F81" s="16">
        <f t="shared" si="16"/>
        <v>0</v>
      </c>
      <c r="G81" s="16">
        <f t="shared" si="16"/>
        <v>0</v>
      </c>
      <c r="H81" s="16">
        <f t="shared" si="16"/>
        <v>0</v>
      </c>
      <c r="I81" s="16">
        <f t="shared" si="16"/>
        <v>0</v>
      </c>
      <c r="J81" s="16">
        <f t="shared" si="16"/>
        <v>0</v>
      </c>
      <c r="K81" s="16">
        <f t="shared" si="16"/>
        <v>0</v>
      </c>
      <c r="L81" s="16">
        <f t="shared" si="16"/>
        <v>0</v>
      </c>
    </row>
    <row r="82" spans="1:12" ht="18.75" customHeight="1" hidden="1">
      <c r="A82" s="42" t="s">
        <v>20</v>
      </c>
      <c r="B82" s="42" t="s">
        <v>24</v>
      </c>
      <c r="C82" s="42" t="s">
        <v>20</v>
      </c>
      <c r="D82" s="2"/>
      <c r="E82" s="16" t="s">
        <v>20</v>
      </c>
      <c r="F82" s="16" t="s">
        <v>20</v>
      </c>
      <c r="G82" s="59"/>
      <c r="H82" s="16" t="s">
        <v>20</v>
      </c>
      <c r="I82" s="16" t="s">
        <v>20</v>
      </c>
      <c r="J82" s="54"/>
      <c r="K82" s="16" t="s">
        <v>20</v>
      </c>
      <c r="L82" s="16"/>
    </row>
    <row r="83" spans="1:12" ht="17.25" customHeight="1" hidden="1">
      <c r="A83" s="42">
        <v>8322</v>
      </c>
      <c r="B83" s="53" t="s">
        <v>459</v>
      </c>
      <c r="C83" s="42">
        <v>9122</v>
      </c>
      <c r="D83" s="16">
        <f>SUM(E83:F83)</f>
        <v>0</v>
      </c>
      <c r="E83" s="16" t="s">
        <v>45</v>
      </c>
      <c r="F83" s="16" t="s">
        <v>20</v>
      </c>
      <c r="G83" s="16">
        <f>SUM(H83:I83)</f>
        <v>0</v>
      </c>
      <c r="H83" s="16" t="s">
        <v>45</v>
      </c>
      <c r="I83" s="16" t="s">
        <v>20</v>
      </c>
      <c r="J83" s="61">
        <f>SUM(K83:L83)</f>
        <v>0</v>
      </c>
      <c r="K83" s="16" t="s">
        <v>45</v>
      </c>
      <c r="L83" s="16"/>
    </row>
    <row r="84" spans="1:12" ht="19.5" customHeight="1" hidden="1">
      <c r="A84" s="42">
        <v>8330</v>
      </c>
      <c r="B84" s="53" t="s">
        <v>460</v>
      </c>
      <c r="C84" s="42">
        <v>6122</v>
      </c>
      <c r="D84" s="16">
        <f>SUM(E84:F84)</f>
        <v>0</v>
      </c>
      <c r="E84" s="16" t="s">
        <v>45</v>
      </c>
      <c r="F84" s="16" t="s">
        <v>20</v>
      </c>
      <c r="G84" s="16">
        <f>SUM(H84:I84)</f>
        <v>0</v>
      </c>
      <c r="H84" s="16" t="s">
        <v>45</v>
      </c>
      <c r="I84" s="16" t="s">
        <v>20</v>
      </c>
      <c r="J84" s="16">
        <f>SUM(K84:L84)</f>
        <v>0</v>
      </c>
      <c r="K84" s="16" t="s">
        <v>45</v>
      </c>
      <c r="L84" s="16"/>
    </row>
    <row r="85" spans="1:12" ht="21" customHeight="1" hidden="1">
      <c r="A85" s="42">
        <v>8340</v>
      </c>
      <c r="B85" s="6" t="s">
        <v>434</v>
      </c>
      <c r="C85" s="42" t="s">
        <v>20</v>
      </c>
      <c r="D85" s="16">
        <f>SUM(D87:D88)</f>
        <v>0</v>
      </c>
      <c r="E85" s="16">
        <f aca="true" t="shared" si="17" ref="E85:L85">SUM(E87:E88)</f>
        <v>0</v>
      </c>
      <c r="F85" s="16">
        <f t="shared" si="17"/>
        <v>0</v>
      </c>
      <c r="G85" s="16">
        <f t="shared" si="17"/>
        <v>0</v>
      </c>
      <c r="H85" s="16">
        <f t="shared" si="17"/>
        <v>0</v>
      </c>
      <c r="I85" s="16">
        <f t="shared" si="17"/>
        <v>0</v>
      </c>
      <c r="J85" s="16">
        <f t="shared" si="17"/>
        <v>0</v>
      </c>
      <c r="K85" s="16">
        <f t="shared" si="17"/>
        <v>0</v>
      </c>
      <c r="L85" s="16">
        <f t="shared" si="17"/>
        <v>0</v>
      </c>
    </row>
    <row r="86" spans="1:12" ht="19.5" customHeight="1" hidden="1">
      <c r="A86" s="42" t="s">
        <v>20</v>
      </c>
      <c r="B86" s="42" t="s">
        <v>24</v>
      </c>
      <c r="C86" s="42" t="s">
        <v>20</v>
      </c>
      <c r="D86" s="16" t="s">
        <v>20</v>
      </c>
      <c r="E86" s="16" t="s">
        <v>20</v>
      </c>
      <c r="F86" s="16" t="s">
        <v>20</v>
      </c>
      <c r="G86" s="16" t="s">
        <v>20</v>
      </c>
      <c r="H86" s="16" t="s">
        <v>20</v>
      </c>
      <c r="I86" s="16" t="s">
        <v>20</v>
      </c>
      <c r="J86" s="16" t="s">
        <v>20</v>
      </c>
      <c r="K86" s="16" t="s">
        <v>20</v>
      </c>
      <c r="L86" s="16"/>
    </row>
    <row r="87" spans="1:12" ht="18.75" customHeight="1" hidden="1">
      <c r="A87" s="42">
        <v>8341</v>
      </c>
      <c r="B87" s="53" t="s">
        <v>461</v>
      </c>
      <c r="C87" s="42">
        <v>9122</v>
      </c>
      <c r="D87" s="16">
        <f>SUM(E87:F87)</f>
        <v>0</v>
      </c>
      <c r="E87" s="16" t="s">
        <v>20</v>
      </c>
      <c r="F87" s="16" t="s">
        <v>463</v>
      </c>
      <c r="G87" s="16">
        <f>SUM(H87:I87)</f>
        <v>0</v>
      </c>
      <c r="H87" s="16" t="s">
        <v>20</v>
      </c>
      <c r="I87" s="16" t="s">
        <v>45</v>
      </c>
      <c r="J87" s="16">
        <f>SUM(K87:L87)</f>
        <v>0</v>
      </c>
      <c r="K87" s="16" t="s">
        <v>20</v>
      </c>
      <c r="L87" s="16" t="s">
        <v>45</v>
      </c>
    </row>
    <row r="88" spans="1:12" ht="21.75" customHeight="1" hidden="1">
      <c r="A88" s="42">
        <v>8350</v>
      </c>
      <c r="B88" s="53" t="s">
        <v>462</v>
      </c>
      <c r="C88" s="42">
        <v>6122</v>
      </c>
      <c r="D88" s="16">
        <f>SUM(E88:F88)</f>
        <v>0</v>
      </c>
      <c r="E88" s="16" t="s">
        <v>20</v>
      </c>
      <c r="F88" s="16" t="s">
        <v>463</v>
      </c>
      <c r="G88" s="16">
        <f>SUM(H88:I88)</f>
        <v>0</v>
      </c>
      <c r="H88" s="16" t="s">
        <v>20</v>
      </c>
      <c r="I88" s="16" t="s">
        <v>45</v>
      </c>
      <c r="J88" s="16">
        <f>SUM(K88:L88)</f>
        <v>0</v>
      </c>
      <c r="K88" s="16" t="s">
        <v>20</v>
      </c>
      <c r="L88" s="16" t="s">
        <v>45</v>
      </c>
    </row>
    <row r="92" spans="2:7" ht="27" customHeight="1">
      <c r="B92" s="41" t="s">
        <v>530</v>
      </c>
      <c r="D92" s="117" t="s">
        <v>534</v>
      </c>
      <c r="E92" s="117"/>
      <c r="F92" s="116" t="s">
        <v>532</v>
      </c>
      <c r="G92" s="116"/>
    </row>
    <row r="95" spans="2:7" ht="30.75" customHeight="1">
      <c r="B95" s="41" t="s">
        <v>531</v>
      </c>
      <c r="D95" s="118" t="s">
        <v>534</v>
      </c>
      <c r="E95" s="118"/>
      <c r="F95" s="116" t="s">
        <v>533</v>
      </c>
      <c r="G95" s="116"/>
    </row>
  </sheetData>
  <sheetProtection/>
  <mergeCells count="18">
    <mergeCell ref="F92:G92"/>
    <mergeCell ref="F95:G95"/>
    <mergeCell ref="D92:E92"/>
    <mergeCell ref="D95:E95"/>
    <mergeCell ref="A1:L1"/>
    <mergeCell ref="A3:L3"/>
    <mergeCell ref="A5:A7"/>
    <mergeCell ref="J5:L5"/>
    <mergeCell ref="G5:I5"/>
    <mergeCell ref="D5:F5"/>
    <mergeCell ref="B5:C6"/>
    <mergeCell ref="A2:L2"/>
    <mergeCell ref="K6:L6"/>
    <mergeCell ref="J6:J7"/>
    <mergeCell ref="H6:I6"/>
    <mergeCell ref="G6:G7"/>
    <mergeCell ref="E6:F6"/>
    <mergeCell ref="D6:D7"/>
  </mergeCells>
  <printOptions/>
  <pageMargins left="0.511811023622047" right="0.196850393700787" top="0.498031496" bottom="0.498031496" header="0.31496062992126" footer="0.31496062992126"/>
  <pageSetup firstPageNumber="17" useFirstPageNumber="1" horizontalDpi="600" verticalDpi="600" orientation="landscape" paperSize="9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2019-03-13T17:12:30Z</dcterms:modified>
  <cp:category/>
  <cp:version/>
  <cp:contentType/>
  <cp:contentStatus/>
</cp:coreProperties>
</file>