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<sst xmlns="http://schemas.openxmlformats.org/spreadsheetml/2006/main" count="4173" uniqueCount="534">
  <si>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</si>
  <si>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</si>
  <si>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</si>
  <si>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</si>
  <si>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</si>
  <si>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</si>
  <si>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</si>
  <si>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</si>
  <si>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</si>
  <si>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</si>
  <si>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</si>
  <si>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</si>
  <si>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</si>
  <si>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</si>
  <si>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</si>
  <si>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</si>
  <si>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</si>
  <si>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</si>
  <si>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</si>
  <si>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</si>
  <si>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</si>
  <si>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</si>
  <si>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</si>
  <si>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</si>
  <si>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</si>
  <si>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</si>
  <si>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</si>
  <si>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</si>
  <si>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</si>
  <si>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</si>
  <si>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</si>
  <si>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</si>
  <si>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</si>
  <si>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</si>
  <si>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</si>
  <si>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</si>
  <si>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</si>
  <si>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</si>
  <si>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</si>
  <si>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</si>
  <si>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</si>
  <si>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</si>
  <si>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</si>
  <si>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</si>
  <si>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</si>
  <si>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</si>
  <si>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</si>
  <si>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</si>
  <si>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</si>
  <si>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</si>
  <si>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</si>
  <si>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</si>
  <si>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</si>
  <si>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</si>
  <si>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</si>
  <si>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</si>
  <si>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</si>
  <si>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</si>
  <si>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</si>
  <si>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</si>
  <si>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</si>
  <si>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</si>
  <si>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</si>
  <si>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</si>
  <si>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</si>
  <si>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</si>
  <si>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</si>
  <si>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</si>
  <si>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</si>
  <si>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</si>
  <si>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</si>
  <si>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</si>
  <si>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</si>
  <si>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</si>
  <si>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</si>
  <si>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</si>
  <si>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</si>
  <si>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</si>
  <si>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</si>
  <si>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</si>
  <si>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</si>
  <si>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</si>
  <si>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</si>
  <si>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</si>
  <si>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</si>
  <si>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</si>
  <si>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</si>
  <si>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</si>
  <si>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</si>
  <si>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</si>
  <si>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</si>
  <si>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</si>
  <si>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</si>
  <si>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</si>
  <si>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</si>
  <si>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</si>
  <si>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</si>
  <si>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</si>
  <si>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</si>
  <si>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</si>
  <si>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</si>
  <si>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</si>
  <si>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</si>
  <si>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</si>
  <si>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</si>
  <si>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</si>
  <si>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</si>
  <si>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</si>
  <si>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</si>
  <si>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</si>
  <si>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</si>
  <si>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</si>
  <si>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</si>
  <si>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</si>
  <si>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</si>
  <si>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</si>
  <si>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</si>
  <si>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</si>
  <si>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</si>
  <si>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</si>
  <si>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</si>
  <si>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</si>
  <si>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</si>
  <si>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</si>
  <si>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</si>
  <si>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</si>
  <si>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</si>
  <si>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</si>
  <si>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</si>
  <si>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</si>
  <si>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</si>
  <si>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</si>
  <si>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</si>
  <si>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</si>
  <si>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</si>
  <si>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</si>
  <si>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</si>
  <si>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</si>
  <si>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</si>
  <si>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</si>
  <si>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</si>
  <si>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</si>
  <si>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</si>
  <si>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</si>
  <si>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</si>
  <si>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</si>
  <si>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</si>
  <si>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</si>
  <si>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</si>
  <si>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</si>
  <si>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</si>
  <si>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</si>
  <si>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</si>
  <si>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</si>
  <si>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</si>
  <si>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</si>
  <si>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</si>
  <si>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</si>
  <si>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</si>
  <si>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</si>
  <si>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</si>
  <si>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</si>
  <si>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</si>
  <si>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</si>
  <si>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</si>
  <si>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</si>
  <si>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</si>
  <si>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</si>
  <si>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</si>
  <si>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</si>
  <si>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</si>
  <si>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</si>
  <si>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</si>
  <si>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</si>
  <si>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</si>
  <si>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</si>
  <si>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</si>
  <si>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</si>
  <si>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</si>
  <si>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</si>
  <si>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</si>
  <si>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</si>
  <si>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</si>
  <si>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</si>
  <si>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</si>
  <si>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</si>
  <si>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</si>
  <si>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</si>
  <si>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</si>
  <si>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</si>
  <si>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</si>
  <si>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</si>
  <si>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</si>
  <si>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</si>
  <si>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</si>
  <si>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</si>
  <si>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</si>
  <si>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</si>
  <si>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</si>
  <si>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</si>
  <si>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</si>
  <si>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</si>
  <si>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</si>
  <si>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</si>
  <si>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</si>
  <si>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</si>
  <si>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</si>
  <si>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</si>
  <si>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</si>
  <si>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</si>
  <si>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</si>
  <si>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</si>
  <si>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</si>
  <si>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</si>
  <si>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</si>
  <si>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</si>
  <si>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</si>
  <si>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</si>
  <si>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</si>
  <si>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</si>
  <si>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</si>
  <si>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</si>
  <si>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</si>
  <si>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</si>
  <si>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</si>
  <si>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</si>
  <si>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</si>
  <si>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</si>
  <si>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</si>
  <si>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</si>
  <si>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</si>
  <si>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</si>
  <si>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</si>
  <si>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</si>
  <si>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</si>
  <si>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</si>
  <si>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</si>
  <si>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</si>
  <si>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</si>
  <si>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</si>
  <si>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</si>
  <si>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</si>
  <si>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</si>
  <si>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</si>
  <si>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</si>
  <si>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</si>
  <si>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</si>
  <si>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</si>
  <si>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</si>
  <si>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</si>
  <si>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</si>
  <si>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</si>
  <si>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</si>
  <si>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</si>
  <si>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</si>
  <si>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</si>
  <si>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</si>
  <si>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</si>
  <si>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</si>
  <si>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</si>
  <si>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</si>
  <si>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</si>
  <si>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</si>
  <si>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</si>
  <si>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</si>
  <si>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</si>
  <si>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</si>
  <si>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</si>
  <si>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</si>
  <si>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</si>
  <si>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</si>
  <si>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</si>
  <si>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</si>
  <si>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</si>
  <si>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</si>
  <si>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</si>
  <si>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</si>
  <si>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</si>
  <si>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</si>
  <si>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</si>
  <si>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</si>
  <si>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</si>
  <si>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</si>
  <si>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</si>
  <si>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</si>
  <si>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</si>
  <si>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</si>
  <si>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</si>
  <si>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</si>
  <si>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</si>
  <si>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</si>
  <si>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</si>
  <si>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</si>
  <si>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</si>
  <si>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</si>
  <si>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</si>
  <si>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</si>
  <si>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</si>
  <si>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</si>
  <si>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</si>
  <si>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</si>
  <si>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</si>
  <si>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</si>
  <si>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</si>
  <si>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</si>
  <si>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</si>
  <si>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</si>
  <si>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</si>
  <si>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</si>
  <si>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</si>
  <si>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</si>
  <si>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</si>
  <si>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</si>
  <si>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</si>
  <si>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</si>
  <si>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</si>
  <si>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</si>
  <si>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</si>
  <si>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</si>
  <si>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</si>
  <si>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</si>
  <si>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</si>
  <si>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</si>
  <si>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</si>
  <si>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</si>
  <si>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</si>
  <si>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</si>
  <si>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</si>
  <si>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</si>
  <si>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</si>
  <si>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</si>
  <si>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</si>
  <si>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</si>
  <si>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</si>
  <si>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</si>
  <si>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</si>
  <si>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</si>
  <si>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</si>
  <si>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</si>
  <si>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</si>
  <si>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</si>
  <si>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</si>
  <si>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</si>
  <si>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</si>
  <si>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</si>
  <si>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</si>
  <si>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</si>
  <si>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</si>
  <si>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</si>
  <si>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</si>
  <si>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</si>
  <si>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</si>
  <si>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</si>
  <si>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</si>
  <si>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</si>
  <si>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</si>
  <si>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</si>
  <si>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</si>
  <si>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</si>
  <si>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</si>
  <si>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</si>
  <si>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</si>
  <si>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</si>
  <si>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</si>
  <si>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</si>
  <si>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</si>
  <si>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</si>
  <si>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</si>
  <si>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</si>
  <si>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</si>
  <si>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</si>
  <si>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</si>
  <si>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</si>
  <si>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</si>
  <si>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</si>
  <si>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</si>
  <si>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</si>
  <si>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</si>
  <si>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</si>
  <si>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</si>
  <si>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</si>
  <si>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</si>
  <si>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</si>
  <si>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</si>
  <si>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</si>
  <si>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</si>
  <si>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</si>
  <si>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</si>
  <si>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</si>
  <si>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</si>
  <si>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</si>
  <si>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</si>
  <si>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</si>
  <si>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</si>
  <si>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</si>
  <si>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</si>
  <si>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</si>
  <si>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</si>
  <si>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</si>
  <si>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</si>
  <si>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</si>
  <si>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</si>
  <si>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</si>
  <si>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</si>
  <si>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</si>
  <si>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</si>
  <si>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</si>
  <si>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</si>
  <si>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</si>
  <si>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</si>
  <si>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</si>
  <si>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</si>
  <si>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</si>
  <si>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</si>
  <si>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</si>
  <si>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</si>
  <si>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</si>
  <si>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</si>
  <si>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</si>
  <si>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</si>
  <si>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</si>
  <si>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</si>
  <si>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</si>
  <si>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</si>
  <si>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</si>
  <si>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</si>
  <si>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</si>
  <si>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</si>
  <si>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</si>
  <si>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</si>
  <si>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</si>
  <si>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</si>
  <si>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</si>
  <si>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</si>
  <si>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</si>
  <si>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</si>
  <si>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</si>
  <si>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</si>
  <si>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</si>
  <si>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</si>
  <si>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</si>
  <si>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</si>
  <si>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</si>
  <si>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</si>
  <si>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</si>
  <si>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</si>
  <si>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</si>
  <si>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</si>
  <si>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</si>
  <si>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</si>
  <si>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</si>
  <si>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</si>
  <si>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</si>
  <si>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</si>
  <si>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</si>
  <si>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</si>
  <si>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</si>
  <si>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</si>
  <si>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</si>
  <si>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</si>
  <si>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</si>
  <si>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</si>
  <si>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</si>
  <si>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</si>
  <si>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</si>
  <si>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</si>
  <si>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</si>
  <si>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</si>
  <si>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</si>
  <si>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</si>
  <si>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</si>
  <si>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</si>
  <si>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</si>
  <si>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</si>
  <si>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</si>
  <si>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</si>
  <si>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</si>
  <si>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</si>
  <si>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</si>
  <si>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</si>
  <si>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</si>
  <si>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</si>
  <si>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</si>
  <si>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</si>
  <si>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</si>
  <si>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</si>
  <si>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</si>
  <si>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</si>
  <si>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</si>
  <si>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</si>
  <si>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</si>
  <si>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</si>
  <si>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</si>
  <si>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</si>
  <si>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</si>
  <si>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</si>
  <si>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</si>
  <si>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</si>
  <si>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</si>
  <si>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</si>
  <si>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</si>
  <si>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</si>
  <si>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</si>
  <si>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</si>
  <si>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</si>
  <si>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</si>
  <si>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</si>
  <si>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</si>
  <si>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</si>
  <si>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</si>
  <si>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</si>
  <si>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</si>
  <si>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</si>
  <si>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 xml:space="preserve">Հավելված </t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</si>
  <si>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</si>
  <si>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</si>
  <si>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</si>
  <si>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</si>
  <si>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</si>
  <si>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</si>
  <si>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</si>
  <si>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</si>
  <si>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</si>
  <si>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</si>
  <si>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t>ՀՀ Կոտայքի մարզի Ջրվեժ համայնքի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</si>
  <si>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</si>
  <si>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ավագանու 2018 թվականի</t>
  </si>
  <si>
    <t>(01.01.2018 թ. - 30.09.2018 թ. Ժամանակահատվածի համար)</t>
  </si>
  <si>
    <t>(01.01.2018 թ. --30.09.2018 թ. ժամանակահատվածի համար)</t>
  </si>
  <si>
    <t>(01.01.2018 թ. -30.09.2018թ. ժամանակահատվածի համար)</t>
  </si>
  <si>
    <t>(01.01.2018 թ. -30.09.2018 թ. ժամանակահատվածի համար)</t>
  </si>
  <si>
    <t>(01.01.2018 թ. -30.09. 2018 թ. ժամանակահատվածի համար)</t>
  </si>
  <si>
    <t>(01.01.2018 թ. - 30.09.2018 թ. ժամանակահատվածի համար)</t>
  </si>
  <si>
    <t>հոկտեմբերի 15-ի N 48-Ա որոշման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</si>
</sst>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Arial"/>
      <family val="2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173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73" fontId="51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3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7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wrapText="1"/>
    </xf>
    <xf numFmtId="173" fontId="51" fillId="0" borderId="10" xfId="0" applyNumberFormat="1" applyFont="1" applyBorder="1" applyAlignment="1">
      <alignment horizontal="center" wrapText="1"/>
    </xf>
    <xf numFmtId="173" fontId="11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2" fillId="33" borderId="10" xfId="0" applyNumberFormat="1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A16" sqref="A16:H16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75" t="s">
        <v>513</v>
      </c>
      <c r="G2" s="75"/>
      <c r="H2" s="75"/>
    </row>
    <row r="3" spans="1:8" s="15" customFormat="1" ht="13.5">
      <c r="A3" s="1"/>
      <c r="B3" s="1"/>
      <c r="C3" s="1"/>
      <c r="D3" s="1"/>
      <c r="E3" s="1"/>
      <c r="F3" s="75" t="s">
        <v>524</v>
      </c>
      <c r="G3" s="75"/>
      <c r="H3" s="75"/>
    </row>
    <row r="4" spans="1:8" s="15" customFormat="1" ht="13.5">
      <c r="A4" s="1"/>
      <c r="B4" s="1"/>
      <c r="C4" s="1"/>
      <c r="D4" s="1"/>
      <c r="E4" s="1"/>
      <c r="F4" s="75" t="s">
        <v>526</v>
      </c>
      <c r="G4" s="75"/>
      <c r="H4" s="75"/>
    </row>
    <row r="5" spans="1:8" s="15" customFormat="1" ht="13.5">
      <c r="A5" s="1"/>
      <c r="B5" s="1"/>
      <c r="C5" s="1"/>
      <c r="D5" s="1"/>
      <c r="E5" s="1"/>
      <c r="F5" s="76" t="s">
        <v>533</v>
      </c>
      <c r="G5" s="76"/>
      <c r="H5" s="76"/>
    </row>
    <row r="10" spans="1:8" ht="16.5">
      <c r="A10" s="17"/>
      <c r="B10" s="17"/>
      <c r="C10" s="17"/>
      <c r="D10" s="17"/>
      <c r="E10" s="17"/>
      <c r="F10" s="17"/>
      <c r="G10" s="17"/>
      <c r="H10" s="17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8.75" customHeight="1">
      <c r="A14" s="77" t="s">
        <v>514</v>
      </c>
      <c r="B14" s="78"/>
      <c r="C14" s="78"/>
      <c r="D14" s="78"/>
      <c r="E14" s="78"/>
      <c r="F14" s="78"/>
      <c r="G14" s="78"/>
      <c r="H14" s="78"/>
    </row>
    <row r="15" spans="1:8" ht="18.75" customHeight="1">
      <c r="A15" s="77" t="s">
        <v>515</v>
      </c>
      <c r="B15" s="77"/>
      <c r="C15" s="77"/>
      <c r="D15" s="77"/>
      <c r="E15" s="77"/>
      <c r="F15" s="77"/>
      <c r="G15" s="77"/>
      <c r="H15" s="77"/>
    </row>
    <row r="16" spans="1:8" ht="18.75" customHeight="1">
      <c r="A16" s="80" t="s">
        <v>527</v>
      </c>
      <c r="B16" s="81"/>
      <c r="C16" s="81"/>
      <c r="D16" s="81"/>
      <c r="E16" s="81"/>
      <c r="F16" s="81"/>
      <c r="G16" s="81"/>
      <c r="H16" s="81"/>
    </row>
    <row r="17" spans="1:8" ht="16.5">
      <c r="A17" s="17"/>
      <c r="B17" s="17"/>
      <c r="C17" s="17"/>
      <c r="D17" s="17"/>
      <c r="E17" s="17"/>
      <c r="F17" s="17"/>
      <c r="G17" s="17"/>
      <c r="H17" s="17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 customHeight="1">
      <c r="A19" s="79" t="s">
        <v>525</v>
      </c>
      <c r="B19" s="79"/>
      <c r="C19" s="79"/>
      <c r="D19" s="79"/>
      <c r="E19" s="79"/>
      <c r="F19" s="79"/>
      <c r="G19" s="79"/>
      <c r="H19" s="79"/>
    </row>
    <row r="20" spans="1:8" ht="16.5" customHeight="1">
      <c r="A20" s="82" t="s">
        <v>516</v>
      </c>
      <c r="B20" s="82"/>
      <c r="C20" s="82"/>
      <c r="D20" s="82"/>
      <c r="E20" s="82"/>
      <c r="F20" s="82"/>
      <c r="G20" s="82"/>
      <c r="H20" s="82"/>
    </row>
    <row r="21" spans="1:8" ht="16.5" customHeight="1">
      <c r="A21" s="79" t="s">
        <v>517</v>
      </c>
      <c r="B21" s="79"/>
      <c r="C21" s="79"/>
      <c r="D21" s="79"/>
      <c r="E21" s="79"/>
      <c r="F21" s="79"/>
      <c r="G21" s="79"/>
      <c r="H21" s="79"/>
    </row>
    <row r="22" spans="1:8" ht="16.5" customHeight="1">
      <c r="A22" s="79" t="s">
        <v>518</v>
      </c>
      <c r="B22" s="79"/>
      <c r="C22" s="79"/>
      <c r="D22" s="79"/>
      <c r="E22" s="79"/>
      <c r="F22" s="79"/>
      <c r="G22" s="79"/>
      <c r="H22" s="79"/>
    </row>
    <row r="23" spans="1:8" ht="16.5" customHeight="1">
      <c r="A23" s="79" t="s">
        <v>519</v>
      </c>
      <c r="B23" s="79"/>
      <c r="C23" s="79"/>
      <c r="D23" s="79"/>
      <c r="E23" s="79"/>
      <c r="F23" s="79"/>
      <c r="G23" s="79"/>
      <c r="H23" s="79"/>
    </row>
    <row r="24" spans="1:8" ht="16.5" customHeight="1">
      <c r="A24" s="79" t="s">
        <v>520</v>
      </c>
      <c r="B24" s="79"/>
      <c r="C24" s="79"/>
      <c r="D24" s="79"/>
      <c r="E24" s="79"/>
      <c r="F24" s="79"/>
      <c r="G24" s="79"/>
      <c r="H24" s="79"/>
    </row>
    <row r="25" spans="1:8" ht="16.5" customHeight="1">
      <c r="A25" s="79" t="s">
        <v>521</v>
      </c>
      <c r="B25" s="79"/>
      <c r="C25" s="79"/>
      <c r="D25" s="79"/>
      <c r="E25" s="79"/>
      <c r="F25" s="79"/>
      <c r="G25" s="79"/>
      <c r="H25" s="79"/>
    </row>
    <row r="26" spans="1:8" ht="16.5" customHeight="1">
      <c r="A26" s="79" t="s">
        <v>522</v>
      </c>
      <c r="B26" s="79"/>
      <c r="C26" s="79"/>
      <c r="D26" s="79"/>
      <c r="E26" s="79"/>
      <c r="F26" s="79"/>
      <c r="G26" s="79"/>
      <c r="H26" s="79"/>
    </row>
    <row r="27" spans="1:8" ht="16.5">
      <c r="A27" s="17"/>
      <c r="B27" s="17"/>
      <c r="C27" s="17"/>
      <c r="D27" s="17"/>
      <c r="E27" s="17"/>
      <c r="F27" s="17"/>
      <c r="G27" s="17"/>
      <c r="H27" s="17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</sheetData>
  <sheetProtection/>
  <mergeCells count="15">
    <mergeCell ref="A24:H24"/>
    <mergeCell ref="A25:H25"/>
    <mergeCell ref="A26:H26"/>
    <mergeCell ref="A16:H16"/>
    <mergeCell ref="A19:H19"/>
    <mergeCell ref="A20:H20"/>
    <mergeCell ref="A21:H21"/>
    <mergeCell ref="A22:H22"/>
    <mergeCell ref="A23:H23"/>
    <mergeCell ref="F2:H2"/>
    <mergeCell ref="F3:H3"/>
    <mergeCell ref="F4:H4"/>
    <mergeCell ref="F5:H5"/>
    <mergeCell ref="A15:H15"/>
    <mergeCell ref="A14:H1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D5" sqref="D5:F5"/>
    </sheetView>
  </sheetViews>
  <sheetFormatPr defaultColWidth="9.140625" defaultRowHeight="15"/>
  <cols>
    <col min="1" max="1" width="5.8515625" style="24" customWidth="1"/>
    <col min="2" max="2" width="65.57421875" style="23" customWidth="1"/>
    <col min="3" max="3" width="9.00390625" style="24" customWidth="1"/>
    <col min="4" max="4" width="10.7109375" style="24" customWidth="1"/>
    <col min="5" max="5" width="10.140625" style="24" customWidth="1"/>
    <col min="6" max="6" width="9.28125" style="24" bestFit="1" customWidth="1"/>
    <col min="7" max="8" width="10.7109375" style="24" customWidth="1"/>
    <col min="9" max="9" width="9.28125" style="24" customWidth="1"/>
    <col min="10" max="11" width="10.7109375" style="24" customWidth="1"/>
    <col min="12" max="12" width="9.8515625" style="24" customWidth="1"/>
    <col min="13" max="13" width="9.140625" style="18" customWidth="1"/>
  </cols>
  <sheetData>
    <row r="1" spans="1:12" ht="19.5" customHeight="1">
      <c r="A1" s="87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9.5" customHeight="1">
      <c r="A2" s="87" t="s">
        <v>478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9.5" customHeight="1">
      <c r="A3" s="89" t="s">
        <v>528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ht="15" customHeight="1"/>
    <row r="5" spans="1:12" ht="18" customHeight="1">
      <c r="A5" s="83" t="s">
        <v>7</v>
      </c>
      <c r="B5" s="84" t="s">
        <v>37</v>
      </c>
      <c r="C5" s="83" t="s">
        <v>38</v>
      </c>
      <c r="D5" s="83" t="s">
        <v>39</v>
      </c>
      <c r="E5" s="83"/>
      <c r="F5" s="83"/>
      <c r="G5" s="83" t="s">
        <v>40</v>
      </c>
      <c r="H5" s="83"/>
      <c r="I5" s="83"/>
      <c r="J5" s="83" t="s">
        <v>41</v>
      </c>
      <c r="K5" s="83"/>
      <c r="L5" s="83"/>
    </row>
    <row r="6" spans="1:12" ht="15">
      <c r="A6" s="83"/>
      <c r="B6" s="85"/>
      <c r="C6" s="83"/>
      <c r="D6" s="83" t="s">
        <v>42</v>
      </c>
      <c r="E6" s="83" t="s">
        <v>27</v>
      </c>
      <c r="F6" s="83"/>
      <c r="G6" s="83" t="s">
        <v>43</v>
      </c>
      <c r="H6" s="83" t="s">
        <v>27</v>
      </c>
      <c r="I6" s="83"/>
      <c r="J6" s="83" t="s">
        <v>44</v>
      </c>
      <c r="K6" s="83" t="s">
        <v>27</v>
      </c>
      <c r="L6" s="83"/>
    </row>
    <row r="7" spans="1:12" ht="28.5" customHeight="1">
      <c r="A7" s="83"/>
      <c r="B7" s="86"/>
      <c r="C7" s="83"/>
      <c r="D7" s="83"/>
      <c r="E7" s="74" t="s">
        <v>88</v>
      </c>
      <c r="F7" s="74" t="s">
        <v>89</v>
      </c>
      <c r="G7" s="83"/>
      <c r="H7" s="74" t="s">
        <v>88</v>
      </c>
      <c r="I7" s="74" t="s">
        <v>89</v>
      </c>
      <c r="J7" s="83"/>
      <c r="K7" s="74" t="s">
        <v>88</v>
      </c>
      <c r="L7" s="74" t="s">
        <v>89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6" t="s">
        <v>480</v>
      </c>
      <c r="C9" s="25"/>
      <c r="D9" s="28">
        <f>SUM(E9+F9-F9)</f>
        <v>300529</v>
      </c>
      <c r="E9" s="28">
        <f>SUM(E10,E47,E66)</f>
        <v>300529</v>
      </c>
      <c r="F9" s="28">
        <f>SUM(F10,F47,F66,)</f>
        <v>0</v>
      </c>
      <c r="G9" s="28">
        <f>SUM(H9)</f>
        <v>300529</v>
      </c>
      <c r="H9" s="28">
        <f>H10+H47+H66</f>
        <v>300529</v>
      </c>
      <c r="I9" s="28">
        <f>I54</f>
        <v>7924</v>
      </c>
      <c r="J9" s="28">
        <f aca="true" t="shared" si="0" ref="J9:J20">SUM(K9:L9)</f>
        <v>222162.57200000001</v>
      </c>
      <c r="K9" s="28">
        <f>K10+K47+K66</f>
        <v>214749.51200000002</v>
      </c>
      <c r="L9" s="28">
        <f>SUM(L10,L47,L66)</f>
        <v>7413.06</v>
      </c>
    </row>
    <row r="10" spans="1:12" ht="30" customHeight="1">
      <c r="A10" s="6">
        <v>1100</v>
      </c>
      <c r="B10" s="65" t="s">
        <v>479</v>
      </c>
      <c r="C10" s="6">
        <v>7100</v>
      </c>
      <c r="D10" s="28">
        <f>D11+D14+D16+D37+D41</f>
        <v>121730.9</v>
      </c>
      <c r="E10" s="28">
        <f>E11+E14+E16+E37+E41</f>
        <v>121730.9</v>
      </c>
      <c r="F10" s="28" t="s">
        <v>45</v>
      </c>
      <c r="G10" s="28">
        <f>SUM(H10:I10)</f>
        <v>121730.9</v>
      </c>
      <c r="H10" s="28">
        <f>SUM(H11,H14,H16,H37,H41)</f>
        <v>121730.9</v>
      </c>
      <c r="I10" s="28" t="s">
        <v>45</v>
      </c>
      <c r="J10" s="28">
        <f t="shared" si="0"/>
        <v>78571.925</v>
      </c>
      <c r="K10" s="28">
        <f>SUM(K11,K14,K16,K37,K41)</f>
        <v>78571.925</v>
      </c>
      <c r="L10" s="28" t="s">
        <v>45</v>
      </c>
    </row>
    <row r="11" spans="1:12" ht="24.75" customHeight="1">
      <c r="A11" s="6">
        <v>1110</v>
      </c>
      <c r="B11" s="65" t="s">
        <v>481</v>
      </c>
      <c r="C11" s="6">
        <v>7131</v>
      </c>
      <c r="D11" s="28">
        <f>SUM(D12:D13)</f>
        <v>65419</v>
      </c>
      <c r="E11" s="28">
        <f>SUM(E12:E13)</f>
        <v>65419</v>
      </c>
      <c r="F11" s="28" t="s">
        <v>45</v>
      </c>
      <c r="G11" s="28">
        <f>SUM(G12:G13)</f>
        <v>65419</v>
      </c>
      <c r="H11" s="28">
        <f>SUM(H12:H13)</f>
        <v>65419</v>
      </c>
      <c r="I11" s="28" t="s">
        <v>45</v>
      </c>
      <c r="J11" s="28">
        <f t="shared" si="0"/>
        <v>41469.04</v>
      </c>
      <c r="K11" s="28">
        <f>SUM(K12:K13)</f>
        <v>41469.04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54544</v>
      </c>
      <c r="E12" s="16">
        <v>54544</v>
      </c>
      <c r="F12" s="16" t="s">
        <v>45</v>
      </c>
      <c r="G12" s="16">
        <f>H12</f>
        <v>54544</v>
      </c>
      <c r="H12" s="16">
        <v>54544</v>
      </c>
      <c r="I12" s="16" t="s">
        <v>45</v>
      </c>
      <c r="J12" s="16">
        <f t="shared" si="0"/>
        <v>33601.763</v>
      </c>
      <c r="K12" s="16">
        <v>33601.763</v>
      </c>
      <c r="L12" s="16" t="s">
        <v>45</v>
      </c>
    </row>
    <row r="13" spans="1:12" ht="21" customHeight="1">
      <c r="A13" s="25">
        <v>1112</v>
      </c>
      <c r="B13" s="26" t="s">
        <v>0</v>
      </c>
      <c r="C13" s="25" t="s">
        <v>20</v>
      </c>
      <c r="D13" s="16">
        <f>E13</f>
        <v>10875</v>
      </c>
      <c r="E13" s="16">
        <v>10875</v>
      </c>
      <c r="F13" s="16" t="s">
        <v>45</v>
      </c>
      <c r="G13" s="16">
        <f>H13</f>
        <v>10875</v>
      </c>
      <c r="H13" s="16">
        <v>10875</v>
      </c>
      <c r="I13" s="16" t="s">
        <v>45</v>
      </c>
      <c r="J13" s="16">
        <f t="shared" si="0"/>
        <v>7867.277</v>
      </c>
      <c r="K13" s="16">
        <v>7867.277</v>
      </c>
      <c r="L13" s="16" t="s">
        <v>45</v>
      </c>
    </row>
    <row r="14" spans="1:12" ht="18" customHeight="1">
      <c r="A14" s="6">
        <v>1120</v>
      </c>
      <c r="B14" s="26" t="s">
        <v>92</v>
      </c>
      <c r="C14" s="6">
        <v>7136</v>
      </c>
      <c r="D14" s="28">
        <f>D15</f>
        <v>43615</v>
      </c>
      <c r="E14" s="28">
        <f>E15</f>
        <v>43615</v>
      </c>
      <c r="F14" s="28" t="s">
        <v>45</v>
      </c>
      <c r="G14" s="28">
        <f>G15</f>
        <v>43615</v>
      </c>
      <c r="H14" s="28">
        <f>H15</f>
        <v>43615</v>
      </c>
      <c r="I14" s="28" t="s">
        <v>45</v>
      </c>
      <c r="J14" s="28">
        <f t="shared" si="0"/>
        <v>25384.12</v>
      </c>
      <c r="K14" s="28">
        <f>K15</f>
        <v>25384.12</v>
      </c>
      <c r="L14" s="28" t="s">
        <v>45</v>
      </c>
    </row>
    <row r="15" spans="1:12" ht="19.5" customHeight="1">
      <c r="A15" s="25">
        <v>1121</v>
      </c>
      <c r="B15" s="26" t="s">
        <v>47</v>
      </c>
      <c r="C15" s="25"/>
      <c r="D15" s="16">
        <f>E15</f>
        <v>43615</v>
      </c>
      <c r="E15" s="16">
        <v>43615</v>
      </c>
      <c r="F15" s="16" t="s">
        <v>45</v>
      </c>
      <c r="G15" s="16">
        <f>H15</f>
        <v>43615</v>
      </c>
      <c r="H15" s="16">
        <v>43615</v>
      </c>
      <c r="I15" s="16" t="s">
        <v>45</v>
      </c>
      <c r="J15" s="16">
        <f t="shared" si="0"/>
        <v>25384.12</v>
      </c>
      <c r="K15" s="16">
        <v>25384.12</v>
      </c>
      <c r="L15" s="16" t="s">
        <v>45</v>
      </c>
    </row>
    <row r="16" spans="1:12" ht="32.25" customHeight="1">
      <c r="A16" s="6">
        <v>1130</v>
      </c>
      <c r="B16" s="26" t="s">
        <v>504</v>
      </c>
      <c r="C16" s="6">
        <v>7145</v>
      </c>
      <c r="D16" s="28">
        <f>D17</f>
        <v>12696.9</v>
      </c>
      <c r="E16" s="28">
        <f>E17</f>
        <v>12696.9</v>
      </c>
      <c r="F16" s="28" t="s">
        <v>45</v>
      </c>
      <c r="G16" s="28">
        <f>G17</f>
        <v>12696.9</v>
      </c>
      <c r="H16" s="28">
        <f>H17</f>
        <v>12696.9</v>
      </c>
      <c r="I16" s="28" t="s">
        <v>45</v>
      </c>
      <c r="J16" s="28">
        <f t="shared" si="0"/>
        <v>11718.765</v>
      </c>
      <c r="K16" s="28">
        <f>K17</f>
        <v>11718.765</v>
      </c>
      <c r="L16" s="28" t="s">
        <v>45</v>
      </c>
    </row>
    <row r="17" spans="1:12" ht="59.25" customHeight="1">
      <c r="A17" s="25">
        <v>1131</v>
      </c>
      <c r="B17" s="26" t="s">
        <v>482</v>
      </c>
      <c r="C17" s="25">
        <v>71452</v>
      </c>
      <c r="D17" s="16">
        <f>D18+D21+D23+D22+D24+D25+D26+D28+D29+D30+D31+D32+D33+D34+D35+D36</f>
        <v>12696.9</v>
      </c>
      <c r="E17" s="16">
        <f>E18+E21+E22+E23+E24+E25+E26+E28+E30+E29+E31+E32+E33+E34+E35+E36</f>
        <v>12696.9</v>
      </c>
      <c r="F17" s="16" t="s">
        <v>45</v>
      </c>
      <c r="G17" s="16">
        <f>G18+G21+G22+G23+G24+G25+G26+G28+G29+G30+G31+G32+G33+G34+G35+G36</f>
        <v>12696.9</v>
      </c>
      <c r="H17" s="16">
        <f>H18+H21+H22+H23+H24+H25+H26+H28+H29+H30+H31+H32+H33+H34+H35+H36</f>
        <v>12696.9</v>
      </c>
      <c r="I17" s="16" t="s">
        <v>45</v>
      </c>
      <c r="J17" s="16">
        <f t="shared" si="0"/>
        <v>11718.765</v>
      </c>
      <c r="K17" s="16">
        <f>SUM(K18,K21,K22,K23,K24,K25,K26,K28,K29,K30,K31,K32,K33,K34,K35,K36)</f>
        <v>11718.765</v>
      </c>
      <c r="L17" s="16" t="s">
        <v>45</v>
      </c>
    </row>
    <row r="18" spans="1:12" ht="45" customHeight="1">
      <c r="A18" s="25">
        <v>1132</v>
      </c>
      <c r="B18" s="26" t="s">
        <v>483</v>
      </c>
      <c r="C18" s="25" t="s">
        <v>20</v>
      </c>
      <c r="D18" s="16">
        <f>D19+D20</f>
        <v>460</v>
      </c>
      <c r="E18" s="16">
        <f>SUM(E19:E20)</f>
        <v>460</v>
      </c>
      <c r="F18" s="16" t="s">
        <v>45</v>
      </c>
      <c r="G18" s="16">
        <f>SUM(G19:G20)</f>
        <v>460</v>
      </c>
      <c r="H18" s="16">
        <f>SUM(H19:H20)</f>
        <v>460</v>
      </c>
      <c r="I18" s="16" t="s">
        <v>45</v>
      </c>
      <c r="J18" s="16">
        <f t="shared" si="0"/>
        <v>1160</v>
      </c>
      <c r="K18" s="16">
        <f>SUM(K19:K20)</f>
        <v>1160</v>
      </c>
      <c r="L18" s="16" t="s">
        <v>45</v>
      </c>
    </row>
    <row r="19" spans="1:12" ht="16.5" customHeight="1">
      <c r="A19" s="25">
        <v>1133</v>
      </c>
      <c r="B19" s="26" t="s">
        <v>48</v>
      </c>
      <c r="C19" s="25" t="s">
        <v>20</v>
      </c>
      <c r="D19" s="16">
        <f>E19</f>
        <v>460</v>
      </c>
      <c r="E19" s="16">
        <v>460</v>
      </c>
      <c r="F19" s="16" t="s">
        <v>45</v>
      </c>
      <c r="G19" s="16">
        <f>H19</f>
        <v>460</v>
      </c>
      <c r="H19" s="16">
        <v>460</v>
      </c>
      <c r="I19" s="16" t="s">
        <v>45</v>
      </c>
      <c r="J19" s="16">
        <f t="shared" si="0"/>
        <v>1160</v>
      </c>
      <c r="K19" s="16">
        <v>1160</v>
      </c>
      <c r="L19" s="16" t="s">
        <v>45</v>
      </c>
    </row>
    <row r="20" spans="1:12" ht="16.5" customHeight="1">
      <c r="A20" s="25">
        <v>1134</v>
      </c>
      <c r="B20" s="26" t="s">
        <v>6</v>
      </c>
      <c r="C20" s="25" t="s">
        <v>20</v>
      </c>
      <c r="D20" s="16">
        <v>0</v>
      </c>
      <c r="E20" s="16">
        <v>0</v>
      </c>
      <c r="F20" s="16" t="s">
        <v>45</v>
      </c>
      <c r="G20" s="16">
        <f>H20</f>
        <v>0</v>
      </c>
      <c r="H20" s="16">
        <v>0</v>
      </c>
      <c r="I20" s="16" t="s">
        <v>45</v>
      </c>
      <c r="J20" s="16">
        <f t="shared" si="0"/>
        <v>0</v>
      </c>
      <c r="K20" s="16">
        <v>0</v>
      </c>
      <c r="L20" s="16" t="s">
        <v>45</v>
      </c>
    </row>
    <row r="21" spans="1:12" ht="78" customHeight="1">
      <c r="A21" s="25">
        <v>1135</v>
      </c>
      <c r="B21" s="19" t="s">
        <v>49</v>
      </c>
      <c r="C21" s="25" t="s">
        <v>20</v>
      </c>
      <c r="D21" s="16">
        <f>E21</f>
        <v>30</v>
      </c>
      <c r="E21" s="16">
        <v>30</v>
      </c>
      <c r="F21" s="16" t="s">
        <v>45</v>
      </c>
      <c r="G21" s="16">
        <f>H21</f>
        <v>30</v>
      </c>
      <c r="H21" s="16">
        <v>30</v>
      </c>
      <c r="I21" s="16" t="s">
        <v>45</v>
      </c>
      <c r="J21" s="16">
        <f aca="true" t="shared" si="1" ref="J21:J84">SUM(K21:L21)</f>
        <v>0</v>
      </c>
      <c r="K21" s="16">
        <v>0</v>
      </c>
      <c r="L21" s="16" t="s">
        <v>45</v>
      </c>
    </row>
    <row r="22" spans="1:12" ht="35.25" customHeight="1">
      <c r="A22" s="25">
        <v>1136</v>
      </c>
      <c r="B22" s="26" t="s">
        <v>50</v>
      </c>
      <c r="C22" s="25" t="s">
        <v>20</v>
      </c>
      <c r="D22" s="16">
        <f>E22</f>
        <v>25</v>
      </c>
      <c r="E22" s="73">
        <v>25</v>
      </c>
      <c r="F22" s="16" t="s">
        <v>45</v>
      </c>
      <c r="G22" s="16">
        <f aca="true" t="shared" si="2" ref="G22:G27">H22</f>
        <v>25</v>
      </c>
      <c r="H22" s="16">
        <v>25</v>
      </c>
      <c r="I22" s="16" t="s">
        <v>45</v>
      </c>
      <c r="J22" s="16">
        <f>K22</f>
        <v>10</v>
      </c>
      <c r="K22" s="16">
        <v>10</v>
      </c>
      <c r="L22" s="16" t="s">
        <v>45</v>
      </c>
    </row>
    <row r="23" spans="1:12" ht="57" customHeight="1">
      <c r="A23" s="25">
        <v>1137</v>
      </c>
      <c r="B23" s="26" t="s">
        <v>51</v>
      </c>
      <c r="C23" s="25" t="s">
        <v>20</v>
      </c>
      <c r="D23" s="16">
        <f>E23</f>
        <v>6902.8</v>
      </c>
      <c r="E23" s="16">
        <v>6902.8</v>
      </c>
      <c r="F23" s="16" t="s">
        <v>45</v>
      </c>
      <c r="G23" s="16">
        <f t="shared" si="2"/>
        <v>6902.8</v>
      </c>
      <c r="H23" s="16">
        <v>6902.8</v>
      </c>
      <c r="I23" s="16" t="s">
        <v>45</v>
      </c>
      <c r="J23" s="16">
        <f t="shared" si="1"/>
        <v>6293.74</v>
      </c>
      <c r="K23" s="16">
        <v>6293.74</v>
      </c>
      <c r="L23" s="16" t="s">
        <v>45</v>
      </c>
    </row>
    <row r="24" spans="1:12" ht="31.5" customHeight="1">
      <c r="A24" s="25">
        <v>1138</v>
      </c>
      <c r="B24" s="26" t="s">
        <v>15</v>
      </c>
      <c r="C24" s="25" t="s">
        <v>20</v>
      </c>
      <c r="D24" s="16">
        <v>0</v>
      </c>
      <c r="E24" s="16">
        <v>0</v>
      </c>
      <c r="F24" s="16" t="s">
        <v>45</v>
      </c>
      <c r="G24" s="16">
        <f t="shared" si="2"/>
        <v>0</v>
      </c>
      <c r="H24" s="16">
        <v>0</v>
      </c>
      <c r="I24" s="16" t="s">
        <v>45</v>
      </c>
      <c r="J24" s="16">
        <f t="shared" si="1"/>
        <v>0</v>
      </c>
      <c r="K24" s="16">
        <v>0</v>
      </c>
      <c r="L24" s="16" t="s">
        <v>45</v>
      </c>
    </row>
    <row r="25" spans="1:12" ht="60" customHeight="1">
      <c r="A25" s="25">
        <v>1139</v>
      </c>
      <c r="B25" s="26" t="s">
        <v>52</v>
      </c>
      <c r="C25" s="25" t="s">
        <v>20</v>
      </c>
      <c r="D25" s="16">
        <f>E25</f>
        <v>400</v>
      </c>
      <c r="E25" s="16">
        <v>400</v>
      </c>
      <c r="F25" s="16" t="s">
        <v>45</v>
      </c>
      <c r="G25" s="16">
        <f t="shared" si="2"/>
        <v>400</v>
      </c>
      <c r="H25" s="16">
        <v>400</v>
      </c>
      <c r="I25" s="16" t="s">
        <v>45</v>
      </c>
      <c r="J25" s="16">
        <f>SUM(K25:L25)</f>
        <v>250</v>
      </c>
      <c r="K25" s="16">
        <v>250</v>
      </c>
      <c r="L25" s="16" t="s">
        <v>45</v>
      </c>
    </row>
    <row r="26" spans="1:12" ht="61.5" customHeight="1">
      <c r="A26" s="25">
        <v>1140</v>
      </c>
      <c r="B26" s="26" t="s">
        <v>53</v>
      </c>
      <c r="C26" s="25" t="s">
        <v>20</v>
      </c>
      <c r="D26" s="16">
        <f>E26</f>
        <v>525</v>
      </c>
      <c r="E26" s="16">
        <v>525</v>
      </c>
      <c r="F26" s="16" t="s">
        <v>45</v>
      </c>
      <c r="G26" s="16">
        <f t="shared" si="2"/>
        <v>525</v>
      </c>
      <c r="H26" s="16">
        <v>525</v>
      </c>
      <c r="I26" s="16" t="s">
        <v>45</v>
      </c>
      <c r="J26" s="16">
        <f>SUM(K26:L26)</f>
        <v>300</v>
      </c>
      <c r="K26" s="16">
        <v>300</v>
      </c>
      <c r="L26" s="16" t="s">
        <v>45</v>
      </c>
    </row>
    <row r="27" spans="1:12" ht="44.25" customHeight="1">
      <c r="A27" s="25">
        <v>1141</v>
      </c>
      <c r="B27" s="26" t="s">
        <v>16</v>
      </c>
      <c r="C27" s="25" t="s">
        <v>20</v>
      </c>
      <c r="D27" s="16">
        <f>E27</f>
        <v>0</v>
      </c>
      <c r="E27" s="16">
        <v>0</v>
      </c>
      <c r="F27" s="16" t="s">
        <v>45</v>
      </c>
      <c r="G27" s="16">
        <f t="shared" si="2"/>
        <v>0</v>
      </c>
      <c r="H27" s="16">
        <v>0</v>
      </c>
      <c r="I27" s="16" t="s">
        <v>45</v>
      </c>
      <c r="J27" s="16">
        <f t="shared" si="1"/>
        <v>0</v>
      </c>
      <c r="K27" s="16">
        <v>0</v>
      </c>
      <c r="L27" s="16" t="s">
        <v>45</v>
      </c>
    </row>
    <row r="28" spans="1:12" ht="28.5" customHeight="1">
      <c r="A28" s="25">
        <v>1142</v>
      </c>
      <c r="B28" s="26" t="s">
        <v>14</v>
      </c>
      <c r="C28" s="25" t="s">
        <v>20</v>
      </c>
      <c r="D28" s="16">
        <f>E28</f>
        <v>394.1</v>
      </c>
      <c r="E28" s="16">
        <v>394.1</v>
      </c>
      <c r="F28" s="16" t="s">
        <v>45</v>
      </c>
      <c r="G28" s="16">
        <f aca="true" t="shared" si="3" ref="G28:G36">H28</f>
        <v>394.1</v>
      </c>
      <c r="H28" s="16">
        <v>394.1</v>
      </c>
      <c r="I28" s="16" t="s">
        <v>45</v>
      </c>
      <c r="J28" s="16">
        <f t="shared" si="1"/>
        <v>196.785</v>
      </c>
      <c r="K28" s="16">
        <v>196.785</v>
      </c>
      <c r="L28" s="16" t="s">
        <v>45</v>
      </c>
    </row>
    <row r="29" spans="1:12" ht="28.5" customHeight="1" hidden="1">
      <c r="A29" s="25">
        <v>1143</v>
      </c>
      <c r="B29" s="26" t="s">
        <v>54</v>
      </c>
      <c r="C29" s="25" t="s">
        <v>20</v>
      </c>
      <c r="D29" s="16">
        <v>0</v>
      </c>
      <c r="E29" s="16">
        <v>0</v>
      </c>
      <c r="F29" s="16" t="s">
        <v>45</v>
      </c>
      <c r="G29" s="16">
        <f t="shared" si="3"/>
        <v>0</v>
      </c>
      <c r="H29" s="16">
        <v>0</v>
      </c>
      <c r="I29" s="16" t="s">
        <v>45</v>
      </c>
      <c r="J29" s="16">
        <f t="shared" si="1"/>
        <v>0</v>
      </c>
      <c r="K29" s="16">
        <v>0</v>
      </c>
      <c r="L29" s="16" t="s">
        <v>45</v>
      </c>
    </row>
    <row r="30" spans="1:12" ht="46.5" customHeight="1" hidden="1">
      <c r="A30" s="25">
        <v>1144</v>
      </c>
      <c r="B30" s="26" t="s">
        <v>8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30" customHeight="1" hidden="1">
      <c r="A31" s="25">
        <v>1145</v>
      </c>
      <c r="B31" s="26" t="s">
        <v>9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24" customHeight="1" hidden="1">
      <c r="A32" s="25">
        <v>1146</v>
      </c>
      <c r="B32" s="26" t="s">
        <v>10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8.5" customHeight="1" hidden="1">
      <c r="A33" s="25">
        <v>1147</v>
      </c>
      <c r="B33" s="26" t="s">
        <v>11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>
      <c r="A34" s="25">
        <v>1148</v>
      </c>
      <c r="B34" s="26" t="s">
        <v>12</v>
      </c>
      <c r="C34" s="25" t="s">
        <v>20</v>
      </c>
      <c r="D34" s="16">
        <f>E34</f>
        <v>2960</v>
      </c>
      <c r="E34" s="16">
        <v>2960</v>
      </c>
      <c r="F34" s="16" t="s">
        <v>45</v>
      </c>
      <c r="G34" s="16">
        <f>H34</f>
        <v>2960</v>
      </c>
      <c r="H34" s="16">
        <v>2960</v>
      </c>
      <c r="I34" s="16" t="s">
        <v>45</v>
      </c>
      <c r="J34" s="16">
        <f t="shared" si="1"/>
        <v>2508.24</v>
      </c>
      <c r="K34" s="16">
        <v>2508.24</v>
      </c>
      <c r="L34" s="16" t="s">
        <v>45</v>
      </c>
    </row>
    <row r="35" spans="1:12" ht="31.5" customHeight="1">
      <c r="A35" s="25">
        <v>1149</v>
      </c>
      <c r="B35" s="26" t="s">
        <v>13</v>
      </c>
      <c r="C35" s="25" t="s">
        <v>20</v>
      </c>
      <c r="D35" s="16">
        <v>0</v>
      </c>
      <c r="E35" s="16">
        <v>0</v>
      </c>
      <c r="F35" s="16" t="s">
        <v>45</v>
      </c>
      <c r="G35" s="16">
        <f t="shared" si="3"/>
        <v>0</v>
      </c>
      <c r="H35" s="16">
        <v>0</v>
      </c>
      <c r="I35" s="16" t="s">
        <v>45</v>
      </c>
      <c r="J35" s="16">
        <f t="shared" si="1"/>
        <v>0</v>
      </c>
      <c r="K35" s="16">
        <v>0</v>
      </c>
      <c r="L35" s="16" t="s">
        <v>45</v>
      </c>
    </row>
    <row r="36" spans="1:12" ht="23.25" customHeight="1">
      <c r="A36" s="25">
        <v>1150</v>
      </c>
      <c r="B36" s="26" t="s">
        <v>55</v>
      </c>
      <c r="C36" s="25" t="s">
        <v>20</v>
      </c>
      <c r="D36" s="16">
        <f>E36</f>
        <v>1000</v>
      </c>
      <c r="E36" s="16">
        <v>1000</v>
      </c>
      <c r="F36" s="16" t="s">
        <v>45</v>
      </c>
      <c r="G36" s="16">
        <f t="shared" si="3"/>
        <v>1000</v>
      </c>
      <c r="H36" s="16">
        <v>1000</v>
      </c>
      <c r="I36" s="16" t="s">
        <v>45</v>
      </c>
      <c r="J36" s="16">
        <f t="shared" si="1"/>
        <v>1000</v>
      </c>
      <c r="K36" s="16">
        <v>1000</v>
      </c>
      <c r="L36" s="16" t="s">
        <v>45</v>
      </c>
    </row>
    <row r="37" spans="1:12" ht="28.5" customHeight="1" hidden="1">
      <c r="A37" s="6">
        <v>1160</v>
      </c>
      <c r="B37" s="26" t="s">
        <v>93</v>
      </c>
      <c r="C37" s="6">
        <v>7146</v>
      </c>
      <c r="D37" s="28">
        <f>D38</f>
        <v>0</v>
      </c>
      <c r="E37" s="28">
        <f>E38</f>
        <v>0</v>
      </c>
      <c r="F37" s="28" t="s">
        <v>45</v>
      </c>
      <c r="G37" s="28">
        <f>G38</f>
        <v>0</v>
      </c>
      <c r="H37" s="28">
        <f>H38</f>
        <v>0</v>
      </c>
      <c r="I37" s="28" t="s">
        <v>45</v>
      </c>
      <c r="J37" s="28">
        <f t="shared" si="1"/>
        <v>0</v>
      </c>
      <c r="K37" s="28">
        <f>K38</f>
        <v>0</v>
      </c>
      <c r="L37" s="28" t="s">
        <v>45</v>
      </c>
    </row>
    <row r="38" spans="1:12" ht="28.5" customHeight="1" hidden="1">
      <c r="A38" s="25">
        <v>1161</v>
      </c>
      <c r="B38" s="26" t="s">
        <v>90</v>
      </c>
      <c r="C38" s="25"/>
      <c r="D38" s="16">
        <f>D39+D40</f>
        <v>0</v>
      </c>
      <c r="E38" s="16">
        <f>E39+E40</f>
        <v>0</v>
      </c>
      <c r="F38" s="16" t="s">
        <v>45</v>
      </c>
      <c r="G38" s="16">
        <f>SUM(G39+G40)</f>
        <v>0</v>
      </c>
      <c r="H38" s="16">
        <f>SUM(H39+H40)</f>
        <v>0</v>
      </c>
      <c r="I38" s="16" t="s">
        <v>45</v>
      </c>
      <c r="J38" s="16">
        <f t="shared" si="1"/>
        <v>0</v>
      </c>
      <c r="K38" s="16">
        <f>SUM(K39:K40)</f>
        <v>0</v>
      </c>
      <c r="L38" s="16" t="s">
        <v>45</v>
      </c>
    </row>
    <row r="39" spans="1:12" ht="73.5" customHeight="1" hidden="1">
      <c r="A39" s="25">
        <v>1162</v>
      </c>
      <c r="B39" s="26" t="s">
        <v>56</v>
      </c>
      <c r="C39" s="25" t="s">
        <v>20</v>
      </c>
      <c r="D39" s="16">
        <v>0</v>
      </c>
      <c r="E39" s="16">
        <v>0</v>
      </c>
      <c r="F39" s="16" t="s">
        <v>45</v>
      </c>
      <c r="G39" s="16">
        <f>H39</f>
        <v>0</v>
      </c>
      <c r="H39" s="16">
        <v>0</v>
      </c>
      <c r="I39" s="16" t="s">
        <v>45</v>
      </c>
      <c r="J39" s="16">
        <f t="shared" si="1"/>
        <v>0</v>
      </c>
      <c r="K39" s="16">
        <v>0</v>
      </c>
      <c r="L39" s="16" t="s">
        <v>45</v>
      </c>
    </row>
    <row r="40" spans="1:12" ht="75.75" customHeight="1" hidden="1">
      <c r="A40" s="25">
        <v>1163</v>
      </c>
      <c r="B40" s="19" t="s">
        <v>57</v>
      </c>
      <c r="C40" s="25" t="s">
        <v>20</v>
      </c>
      <c r="D40" s="16">
        <f>E40</f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16.5" customHeight="1" hidden="1">
      <c r="A41" s="25">
        <v>1170</v>
      </c>
      <c r="B41" s="26" t="s">
        <v>496</v>
      </c>
      <c r="C41" s="25">
        <v>7161</v>
      </c>
      <c r="D41" s="16">
        <f>D42+D46</f>
        <v>0</v>
      </c>
      <c r="E41" s="16">
        <f>E42+E46</f>
        <v>0</v>
      </c>
      <c r="F41" s="16" t="s">
        <v>45</v>
      </c>
      <c r="G41" s="16">
        <f>SUM(H41:I41)</f>
        <v>0</v>
      </c>
      <c r="H41" s="16">
        <f>SUM(H42,H46)</f>
        <v>0</v>
      </c>
      <c r="I41" s="16" t="s">
        <v>45</v>
      </c>
      <c r="J41" s="16">
        <f t="shared" si="1"/>
        <v>0</v>
      </c>
      <c r="K41" s="16">
        <f>SUM(K42,K46)</f>
        <v>0</v>
      </c>
      <c r="L41" s="16" t="s">
        <v>45</v>
      </c>
    </row>
    <row r="42" spans="1:12" ht="46.5" customHeight="1" hidden="1">
      <c r="A42" s="25">
        <v>1171</v>
      </c>
      <c r="B42" s="26" t="s">
        <v>484</v>
      </c>
      <c r="C42" s="25"/>
      <c r="D42" s="16">
        <f>SUM(D43:D45)</f>
        <v>0</v>
      </c>
      <c r="E42" s="16">
        <f>SUM(E43:E45)</f>
        <v>0</v>
      </c>
      <c r="F42" s="16" t="s">
        <v>45</v>
      </c>
      <c r="G42" s="16">
        <f>G43</f>
        <v>0</v>
      </c>
      <c r="H42" s="16">
        <f>H43+H44+H45</f>
        <v>0</v>
      </c>
      <c r="I42" s="16" t="s">
        <v>45</v>
      </c>
      <c r="J42" s="16">
        <f t="shared" si="1"/>
        <v>0</v>
      </c>
      <c r="K42" s="16">
        <f>SUM(K43:K45)</f>
        <v>0</v>
      </c>
      <c r="L42" s="16" t="s">
        <v>45</v>
      </c>
    </row>
    <row r="43" spans="1:12" ht="16.5" customHeight="1" hidden="1">
      <c r="A43" s="25">
        <v>1172</v>
      </c>
      <c r="B43" s="26" t="s">
        <v>58</v>
      </c>
      <c r="C43" s="25" t="s">
        <v>20</v>
      </c>
      <c r="D43" s="16">
        <f>E43</f>
        <v>0</v>
      </c>
      <c r="E43" s="16">
        <v>0</v>
      </c>
      <c r="F43" s="16" t="s">
        <v>45</v>
      </c>
      <c r="G43" s="16">
        <f>H43</f>
        <v>0</v>
      </c>
      <c r="H43" s="16">
        <v>0</v>
      </c>
      <c r="I43" s="16" t="s">
        <v>45</v>
      </c>
      <c r="J43" s="16">
        <f t="shared" si="1"/>
        <v>0</v>
      </c>
      <c r="K43" s="16">
        <v>0</v>
      </c>
      <c r="L43" s="16" t="s">
        <v>45</v>
      </c>
    </row>
    <row r="44" spans="1:12" ht="16.5" customHeight="1" hidden="1">
      <c r="A44" s="25">
        <v>1173</v>
      </c>
      <c r="B44" s="26" t="s">
        <v>59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45.75" customHeight="1" hidden="1">
      <c r="A45" s="25">
        <v>1174</v>
      </c>
      <c r="B45" s="26" t="s">
        <v>91</v>
      </c>
      <c r="C45" s="25"/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/>
      <c r="J45" s="16">
        <f t="shared" si="1"/>
        <v>0</v>
      </c>
      <c r="K45" s="16">
        <v>0</v>
      </c>
      <c r="L45" s="16" t="s">
        <v>45</v>
      </c>
    </row>
    <row r="46" spans="1:12" ht="60.75" customHeight="1" hidden="1">
      <c r="A46" s="25">
        <v>1175</v>
      </c>
      <c r="B46" s="26" t="s">
        <v>60</v>
      </c>
      <c r="C46" s="25" t="s">
        <v>20</v>
      </c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 t="s">
        <v>45</v>
      </c>
      <c r="J46" s="16">
        <f t="shared" si="1"/>
        <v>0</v>
      </c>
      <c r="K46" s="16">
        <v>0</v>
      </c>
      <c r="L46" s="16" t="s">
        <v>45</v>
      </c>
    </row>
    <row r="47" spans="1:12" ht="32.25" customHeight="1">
      <c r="A47" s="25">
        <v>1200</v>
      </c>
      <c r="B47" s="65" t="s">
        <v>485</v>
      </c>
      <c r="C47" s="6">
        <v>7300</v>
      </c>
      <c r="D47" s="28">
        <f>E47+F47</f>
        <v>107282.8</v>
      </c>
      <c r="E47" s="28">
        <f>E48+E52+E56</f>
        <v>107282.8</v>
      </c>
      <c r="F47" s="28">
        <f>F50+F54+F63</f>
        <v>0</v>
      </c>
      <c r="G47" s="28">
        <f>SUM(H47:I47)</f>
        <v>107282.8</v>
      </c>
      <c r="H47" s="28">
        <f>SUM(H48,H50,H52,H54,H56)</f>
        <v>107282.8</v>
      </c>
      <c r="I47" s="28" t="s">
        <v>45</v>
      </c>
      <c r="J47" s="28">
        <f t="shared" si="1"/>
        <v>87875.16</v>
      </c>
      <c r="K47" s="28">
        <f>SUM(K48,K50,K52,K54,K56)</f>
        <v>80462.1</v>
      </c>
      <c r="L47" s="28">
        <f>L54</f>
        <v>7413.06</v>
      </c>
    </row>
    <row r="48" spans="1:12" ht="34.5" customHeight="1">
      <c r="A48" s="25">
        <v>1210</v>
      </c>
      <c r="B48" s="27" t="s">
        <v>61</v>
      </c>
      <c r="C48" s="6">
        <v>7311</v>
      </c>
      <c r="D48" s="28">
        <f>D49</f>
        <v>0</v>
      </c>
      <c r="E48" s="28">
        <f>E49</f>
        <v>0</v>
      </c>
      <c r="F48" s="28" t="s">
        <v>45</v>
      </c>
      <c r="G48" s="28">
        <f aca="true" t="shared" si="4" ref="G48:G96">SUM(H48:I48)</f>
        <v>0</v>
      </c>
      <c r="H48" s="28">
        <f>H49</f>
        <v>0</v>
      </c>
      <c r="I48" s="28" t="s">
        <v>45</v>
      </c>
      <c r="J48" s="28">
        <f t="shared" si="1"/>
        <v>0</v>
      </c>
      <c r="K48" s="28">
        <f>SUM(K49)</f>
        <v>0</v>
      </c>
      <c r="L48" s="28" t="s">
        <v>45</v>
      </c>
    </row>
    <row r="49" spans="1:12" ht="56.25" customHeight="1">
      <c r="A49" s="25">
        <v>1211</v>
      </c>
      <c r="B49" s="26" t="s">
        <v>62</v>
      </c>
      <c r="C49" s="25" t="s">
        <v>20</v>
      </c>
      <c r="D49" s="16">
        <f>E49</f>
        <v>0</v>
      </c>
      <c r="E49" s="16">
        <v>0</v>
      </c>
      <c r="F49" s="16" t="s">
        <v>45</v>
      </c>
      <c r="G49" s="16">
        <f t="shared" si="4"/>
        <v>0</v>
      </c>
      <c r="H49" s="16">
        <v>0</v>
      </c>
      <c r="I49" s="16" t="s">
        <v>45</v>
      </c>
      <c r="J49" s="16">
        <f t="shared" si="1"/>
        <v>0</v>
      </c>
      <c r="K49" s="16">
        <v>0</v>
      </c>
      <c r="L49" s="16" t="s">
        <v>45</v>
      </c>
    </row>
    <row r="50" spans="1:12" ht="30" customHeight="1">
      <c r="A50" s="6">
        <v>1220</v>
      </c>
      <c r="B50" s="27" t="s">
        <v>63</v>
      </c>
      <c r="C50" s="6">
        <v>7312</v>
      </c>
      <c r="D50" s="28">
        <f>F50</f>
        <v>0</v>
      </c>
      <c r="E50" s="28" t="s">
        <v>45</v>
      </c>
      <c r="F50" s="28">
        <f>F51</f>
        <v>0</v>
      </c>
      <c r="G50" s="28">
        <f t="shared" si="4"/>
        <v>0</v>
      </c>
      <c r="H50" s="28" t="s">
        <v>45</v>
      </c>
      <c r="I50" s="28">
        <f>I51</f>
        <v>0</v>
      </c>
      <c r="J50" s="28">
        <f t="shared" si="1"/>
        <v>0</v>
      </c>
      <c r="K50" s="28" t="s">
        <v>45</v>
      </c>
      <c r="L50" s="28" t="s">
        <v>45</v>
      </c>
    </row>
    <row r="51" spans="1:12" ht="54" customHeight="1">
      <c r="A51" s="25">
        <v>1221</v>
      </c>
      <c r="B51" s="26" t="s">
        <v>64</v>
      </c>
      <c r="C51" s="25" t="s">
        <v>20</v>
      </c>
      <c r="D51" s="16">
        <f>F51</f>
        <v>0</v>
      </c>
      <c r="E51" s="16" t="s">
        <v>45</v>
      </c>
      <c r="F51" s="16">
        <v>0</v>
      </c>
      <c r="G51" s="16">
        <f t="shared" si="4"/>
        <v>0</v>
      </c>
      <c r="H51" s="16" t="s">
        <v>45</v>
      </c>
      <c r="I51" s="16">
        <v>0</v>
      </c>
      <c r="J51" s="16">
        <f t="shared" si="1"/>
        <v>0</v>
      </c>
      <c r="K51" s="16" t="s">
        <v>45</v>
      </c>
      <c r="L51" s="16" t="s">
        <v>45</v>
      </c>
    </row>
    <row r="52" spans="1:12" ht="33.75" customHeight="1">
      <c r="A52" s="6">
        <v>1230</v>
      </c>
      <c r="B52" s="27" t="s">
        <v>94</v>
      </c>
      <c r="C52" s="6">
        <v>7321</v>
      </c>
      <c r="D52" s="28">
        <f>D53</f>
        <v>0</v>
      </c>
      <c r="E52" s="28">
        <f>E53</f>
        <v>0</v>
      </c>
      <c r="F52" s="28" t="s">
        <v>45</v>
      </c>
      <c r="G52" s="28">
        <f t="shared" si="4"/>
        <v>0</v>
      </c>
      <c r="H52" s="28">
        <f>H53</f>
        <v>0</v>
      </c>
      <c r="I52" s="28" t="s">
        <v>45</v>
      </c>
      <c r="J52" s="28">
        <f t="shared" si="1"/>
        <v>0</v>
      </c>
      <c r="K52" s="28">
        <f>SUM(K53)</f>
        <v>0</v>
      </c>
      <c r="L52" s="28" t="s">
        <v>45</v>
      </c>
    </row>
    <row r="53" spans="1:12" ht="45.75" customHeight="1">
      <c r="A53" s="25">
        <v>1231</v>
      </c>
      <c r="B53" s="26" t="s">
        <v>65</v>
      </c>
      <c r="C53" s="25" t="s">
        <v>20</v>
      </c>
      <c r="D53" s="16">
        <f>E53</f>
        <v>0</v>
      </c>
      <c r="E53" s="16">
        <v>0</v>
      </c>
      <c r="F53" s="16" t="s">
        <v>45</v>
      </c>
      <c r="G53" s="16">
        <f t="shared" si="4"/>
        <v>0</v>
      </c>
      <c r="H53" s="16">
        <v>0</v>
      </c>
      <c r="I53" s="16" t="s">
        <v>45</v>
      </c>
      <c r="J53" s="16">
        <f t="shared" si="1"/>
        <v>0</v>
      </c>
      <c r="K53" s="16">
        <v>0</v>
      </c>
      <c r="L53" s="16" t="s">
        <v>45</v>
      </c>
    </row>
    <row r="54" spans="1:12" ht="31.5" customHeight="1">
      <c r="A54" s="6">
        <v>1240</v>
      </c>
      <c r="B54" s="27" t="s">
        <v>95</v>
      </c>
      <c r="C54" s="6">
        <v>7322</v>
      </c>
      <c r="D54" s="28">
        <f>D55</f>
        <v>0</v>
      </c>
      <c r="E54" s="28" t="s">
        <v>45</v>
      </c>
      <c r="F54" s="28">
        <f>F55</f>
        <v>0</v>
      </c>
      <c r="G54" s="28">
        <f t="shared" si="4"/>
        <v>7924</v>
      </c>
      <c r="H54" s="28" t="s">
        <v>45</v>
      </c>
      <c r="I54" s="28">
        <f>I55</f>
        <v>7924</v>
      </c>
      <c r="J54" s="28">
        <f t="shared" si="1"/>
        <v>7413.06</v>
      </c>
      <c r="K54" s="28" t="str">
        <f>K55</f>
        <v>X</v>
      </c>
      <c r="L54" s="28">
        <f>L55</f>
        <v>7413.06</v>
      </c>
    </row>
    <row r="55" spans="1:12" ht="46.5" customHeight="1">
      <c r="A55" s="25">
        <v>1241</v>
      </c>
      <c r="B55" s="26" t="s">
        <v>66</v>
      </c>
      <c r="C55" s="25" t="s">
        <v>20</v>
      </c>
      <c r="D55" s="16">
        <f>F55</f>
        <v>0</v>
      </c>
      <c r="E55" s="16" t="s">
        <v>45</v>
      </c>
      <c r="F55" s="16">
        <v>0</v>
      </c>
      <c r="G55" s="16">
        <f t="shared" si="4"/>
        <v>7924</v>
      </c>
      <c r="H55" s="16" t="s">
        <v>45</v>
      </c>
      <c r="I55" s="16">
        <v>7924</v>
      </c>
      <c r="J55" s="16">
        <f t="shared" si="1"/>
        <v>7413.06</v>
      </c>
      <c r="K55" s="16" t="s">
        <v>45</v>
      </c>
      <c r="L55" s="16">
        <v>7413.06</v>
      </c>
    </row>
    <row r="56" spans="1:12" ht="44.25" customHeight="1">
      <c r="A56" s="25">
        <v>1250</v>
      </c>
      <c r="B56" s="27" t="s">
        <v>486</v>
      </c>
      <c r="C56" s="6">
        <v>7331</v>
      </c>
      <c r="D56" s="28">
        <f>D57</f>
        <v>107282.8</v>
      </c>
      <c r="E56" s="28">
        <f>E57+E58+E61+E62</f>
        <v>107282.8</v>
      </c>
      <c r="F56" s="28" t="s">
        <v>45</v>
      </c>
      <c r="G56" s="28">
        <f t="shared" si="4"/>
        <v>107282.8</v>
      </c>
      <c r="H56" s="28">
        <f>H57+H58+H61+H62</f>
        <v>107282.8</v>
      </c>
      <c r="I56" s="28" t="s">
        <v>45</v>
      </c>
      <c r="J56" s="28">
        <f t="shared" si="1"/>
        <v>80462.1</v>
      </c>
      <c r="K56" s="28">
        <f>SUM(K57,K58,,K62,K61)</f>
        <v>80462.1</v>
      </c>
      <c r="L56" s="28" t="s">
        <v>45</v>
      </c>
    </row>
    <row r="57" spans="1:12" ht="29.25" customHeight="1">
      <c r="A57" s="25">
        <v>1251</v>
      </c>
      <c r="B57" s="26" t="s">
        <v>67</v>
      </c>
      <c r="C57" s="25" t="s">
        <v>20</v>
      </c>
      <c r="D57" s="16">
        <f>E57</f>
        <v>107282.8</v>
      </c>
      <c r="E57" s="16">
        <v>107282.8</v>
      </c>
      <c r="F57" s="16" t="s">
        <v>45</v>
      </c>
      <c r="G57" s="16">
        <f t="shared" si="4"/>
        <v>107282.8</v>
      </c>
      <c r="H57" s="16">
        <v>107282.8</v>
      </c>
      <c r="I57" s="16" t="s">
        <v>45</v>
      </c>
      <c r="J57" s="16">
        <f t="shared" si="1"/>
        <v>80462.1</v>
      </c>
      <c r="K57" s="16">
        <v>80462.1</v>
      </c>
      <c r="L57" s="16" t="s">
        <v>45</v>
      </c>
    </row>
    <row r="58" spans="1:12" ht="27" hidden="1">
      <c r="A58" s="25">
        <v>1254</v>
      </c>
      <c r="B58" s="26" t="s">
        <v>487</v>
      </c>
      <c r="C58" s="25" t="s">
        <v>20</v>
      </c>
      <c r="D58" s="16">
        <f>SUM(D59:D60)</f>
        <v>0</v>
      </c>
      <c r="E58" s="16">
        <f>SUM(E59:E60)</f>
        <v>0</v>
      </c>
      <c r="F58" s="16" t="s">
        <v>45</v>
      </c>
      <c r="G58" s="16">
        <f t="shared" si="4"/>
        <v>0</v>
      </c>
      <c r="H58" s="16">
        <f>H59+H60</f>
        <v>0</v>
      </c>
      <c r="I58" s="16" t="s">
        <v>45</v>
      </c>
      <c r="J58" s="16">
        <f t="shared" si="1"/>
        <v>0</v>
      </c>
      <c r="K58" s="16">
        <f>K59+K60</f>
        <v>0</v>
      </c>
      <c r="L58" s="16" t="s">
        <v>45</v>
      </c>
    </row>
    <row r="59" spans="1:12" ht="45" customHeight="1" hidden="1">
      <c r="A59" s="25">
        <v>1255</v>
      </c>
      <c r="B59" s="26" t="s">
        <v>17</v>
      </c>
      <c r="C59" s="25" t="s">
        <v>20</v>
      </c>
      <c r="D59" s="16">
        <f>E59</f>
        <v>0</v>
      </c>
      <c r="E59" s="16">
        <v>0</v>
      </c>
      <c r="F59" s="16" t="s">
        <v>45</v>
      </c>
      <c r="G59" s="16">
        <f t="shared" si="4"/>
        <v>0</v>
      </c>
      <c r="H59" s="16">
        <v>0</v>
      </c>
      <c r="I59" s="16" t="s">
        <v>45</v>
      </c>
      <c r="J59" s="16">
        <f t="shared" si="1"/>
        <v>0</v>
      </c>
      <c r="K59" s="16">
        <v>0</v>
      </c>
      <c r="L59" s="16" t="s">
        <v>45</v>
      </c>
    </row>
    <row r="60" spans="1:12" ht="30" customHeight="1" hidden="1">
      <c r="A60" s="25">
        <v>1256</v>
      </c>
      <c r="B60" s="26" t="s">
        <v>68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>SUM(H60:I60)</f>
        <v>0</v>
      </c>
      <c r="H60" s="16">
        <v>0</v>
      </c>
      <c r="I60" s="16" t="s">
        <v>45</v>
      </c>
      <c r="J60" s="16">
        <f>SUM(K60:L60)</f>
        <v>0</v>
      </c>
      <c r="K60" s="16">
        <v>0</v>
      </c>
      <c r="L60" s="16" t="s">
        <v>45</v>
      </c>
    </row>
    <row r="61" spans="1:12" ht="30" customHeight="1" hidden="1">
      <c r="A61" s="25">
        <v>1257</v>
      </c>
      <c r="B61" s="26" t="s">
        <v>69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 t="shared" si="4"/>
        <v>0</v>
      </c>
      <c r="H61" s="16">
        <v>0</v>
      </c>
      <c r="I61" s="16" t="s">
        <v>45</v>
      </c>
      <c r="J61" s="16">
        <f t="shared" si="1"/>
        <v>0</v>
      </c>
      <c r="K61" s="16">
        <v>0</v>
      </c>
      <c r="L61" s="16" t="s">
        <v>45</v>
      </c>
    </row>
    <row r="62" spans="1:12" ht="30" customHeight="1" hidden="1">
      <c r="A62" s="25">
        <v>1258</v>
      </c>
      <c r="B62" s="26" t="s">
        <v>18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 hidden="1">
      <c r="A63" s="25">
        <v>1260</v>
      </c>
      <c r="B63" s="65" t="s">
        <v>488</v>
      </c>
      <c r="C63" s="6">
        <v>7332</v>
      </c>
      <c r="D63" s="28">
        <f>F63</f>
        <v>0</v>
      </c>
      <c r="E63" s="28" t="s">
        <v>45</v>
      </c>
      <c r="F63" s="28">
        <f>SUM(F64:F65)</f>
        <v>0</v>
      </c>
      <c r="G63" s="28">
        <f t="shared" si="4"/>
        <v>0</v>
      </c>
      <c r="H63" s="28" t="s">
        <v>45</v>
      </c>
      <c r="I63" s="28">
        <f>SUM(I64:I65)</f>
        <v>0</v>
      </c>
      <c r="J63" s="28">
        <f t="shared" si="1"/>
        <v>0</v>
      </c>
      <c r="K63" s="28" t="s">
        <v>45</v>
      </c>
      <c r="L63" s="28">
        <f>SUM(L64:L65)</f>
        <v>0</v>
      </c>
    </row>
    <row r="64" spans="1:12" ht="30" customHeight="1" hidden="1">
      <c r="A64" s="25">
        <v>1261</v>
      </c>
      <c r="B64" s="26" t="s">
        <v>70</v>
      </c>
      <c r="C64" s="25" t="s">
        <v>20</v>
      </c>
      <c r="D64" s="16">
        <f>F64</f>
        <v>0</v>
      </c>
      <c r="E64" s="16" t="s">
        <v>45</v>
      </c>
      <c r="F64" s="16">
        <v>0</v>
      </c>
      <c r="G64" s="16">
        <f t="shared" si="4"/>
        <v>0</v>
      </c>
      <c r="H64" s="16" t="s">
        <v>45</v>
      </c>
      <c r="I64" s="16">
        <v>0</v>
      </c>
      <c r="J64" s="16">
        <f t="shared" si="1"/>
        <v>0</v>
      </c>
      <c r="K64" s="16" t="s">
        <v>45</v>
      </c>
      <c r="L64" s="16">
        <v>0</v>
      </c>
    </row>
    <row r="65" spans="1:12" ht="30" customHeight="1" hidden="1">
      <c r="A65" s="25">
        <v>1262</v>
      </c>
      <c r="B65" s="26" t="s">
        <v>71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0</v>
      </c>
      <c r="H65" s="16" t="s">
        <v>45</v>
      </c>
      <c r="I65" s="16">
        <v>0</v>
      </c>
      <c r="J65" s="16">
        <f t="shared" si="1"/>
        <v>0</v>
      </c>
      <c r="K65" s="16" t="s">
        <v>45</v>
      </c>
      <c r="L65" s="16">
        <v>0</v>
      </c>
    </row>
    <row r="66" spans="1:12" ht="41.25">
      <c r="A66" s="25">
        <v>1300</v>
      </c>
      <c r="B66" s="27" t="s">
        <v>489</v>
      </c>
      <c r="C66" s="6">
        <v>7400</v>
      </c>
      <c r="D66" s="28">
        <f>SUM(E66)</f>
        <v>71515.3</v>
      </c>
      <c r="E66" s="28">
        <f>SUM(E67,E69,E71,E76,E80,E83,E90,E87,E93,)</f>
        <v>71515.3</v>
      </c>
      <c r="F66" s="28">
        <f>SUM(F67,F69,F71,F76,F80,F93)</f>
        <v>0</v>
      </c>
      <c r="G66" s="28">
        <f>SUM(H66)</f>
        <v>71515.3</v>
      </c>
      <c r="H66" s="28">
        <f>SUM(H67,H69,H71,H76,H80,H83,H87,H90,H93,)</f>
        <v>71515.3</v>
      </c>
      <c r="I66" s="28">
        <f>SUM(I67,I69,I71,I76,I80,I83,I87,I90,I93)</f>
        <v>0</v>
      </c>
      <c r="J66" s="28">
        <f t="shared" si="1"/>
        <v>55715.486999999994</v>
      </c>
      <c r="K66" s="28">
        <f>SUM(K67,K69,K71,K76,K80,K83,K87,K93)</f>
        <v>55715.486999999994</v>
      </c>
      <c r="L66" s="28">
        <f>SUM(L67,L69,L71,L76,L80,L83,L87,L90,L93)</f>
        <v>0</v>
      </c>
    </row>
    <row r="67" spans="1:12" ht="16.5" customHeight="1" hidden="1">
      <c r="A67" s="25">
        <v>1310</v>
      </c>
      <c r="B67" s="26" t="s">
        <v>96</v>
      </c>
      <c r="C67" s="25">
        <v>7411</v>
      </c>
      <c r="D67" s="28">
        <f>D68</f>
        <v>0</v>
      </c>
      <c r="E67" s="28" t="s">
        <v>45</v>
      </c>
      <c r="F67" s="28">
        <f>F68</f>
        <v>0</v>
      </c>
      <c r="G67" s="28">
        <f t="shared" si="4"/>
        <v>0</v>
      </c>
      <c r="H67" s="28" t="s">
        <v>45</v>
      </c>
      <c r="I67" s="28">
        <v>0</v>
      </c>
      <c r="J67" s="28">
        <f t="shared" si="1"/>
        <v>0</v>
      </c>
      <c r="K67" s="28"/>
      <c r="L67" s="28">
        <f>SUM(L68)</f>
        <v>0</v>
      </c>
    </row>
    <row r="68" spans="1:12" ht="40.5" hidden="1">
      <c r="A68" s="25">
        <v>1311</v>
      </c>
      <c r="B68" s="26" t="s">
        <v>72</v>
      </c>
      <c r="C68" s="25" t="s">
        <v>20</v>
      </c>
      <c r="D68" s="16">
        <f>F68</f>
        <v>0</v>
      </c>
      <c r="E68" s="16" t="s">
        <v>45</v>
      </c>
      <c r="F68" s="16">
        <v>0</v>
      </c>
      <c r="G68" s="16">
        <f t="shared" si="4"/>
        <v>0</v>
      </c>
      <c r="H68" s="16" t="s">
        <v>45</v>
      </c>
      <c r="I68" s="16">
        <v>0</v>
      </c>
      <c r="J68" s="16">
        <f t="shared" si="1"/>
        <v>0</v>
      </c>
      <c r="K68" s="16" t="s">
        <v>45</v>
      </c>
      <c r="L68" s="16">
        <v>0</v>
      </c>
    </row>
    <row r="69" spans="1:12" ht="16.5" customHeight="1" hidden="1">
      <c r="A69" s="25">
        <v>1320</v>
      </c>
      <c r="B69" s="26" t="s">
        <v>97</v>
      </c>
      <c r="C69" s="6">
        <v>7412</v>
      </c>
      <c r="D69" s="28">
        <f>D70</f>
        <v>0</v>
      </c>
      <c r="E69" s="28">
        <f>E70</f>
        <v>0</v>
      </c>
      <c r="F69" s="28" t="s">
        <v>45</v>
      </c>
      <c r="G69" s="28">
        <f t="shared" si="4"/>
        <v>0</v>
      </c>
      <c r="H69" s="28">
        <f>H70</f>
        <v>0</v>
      </c>
      <c r="I69" s="28" t="s">
        <v>45</v>
      </c>
      <c r="J69" s="28">
        <f t="shared" si="1"/>
        <v>0</v>
      </c>
      <c r="K69" s="28">
        <f>SUM(K70)</f>
        <v>0</v>
      </c>
      <c r="L69" s="28">
        <v>0</v>
      </c>
    </row>
    <row r="70" spans="1:12" ht="30" customHeight="1" hidden="1">
      <c r="A70" s="25">
        <v>1321</v>
      </c>
      <c r="B70" s="26" t="s">
        <v>73</v>
      </c>
      <c r="C70" s="25" t="s">
        <v>20</v>
      </c>
      <c r="D70" s="16">
        <f>E70</f>
        <v>0</v>
      </c>
      <c r="E70" s="16">
        <v>0</v>
      </c>
      <c r="F70" s="16" t="s">
        <v>45</v>
      </c>
      <c r="G70" s="16">
        <f t="shared" si="4"/>
        <v>0</v>
      </c>
      <c r="H70" s="16">
        <v>0</v>
      </c>
      <c r="I70" s="16" t="s">
        <v>45</v>
      </c>
      <c r="J70" s="16">
        <f t="shared" si="1"/>
        <v>0</v>
      </c>
      <c r="K70" s="16">
        <v>0</v>
      </c>
      <c r="L70" s="16" t="s">
        <v>45</v>
      </c>
    </row>
    <row r="71" spans="1:12" ht="30" customHeight="1">
      <c r="A71" s="25">
        <v>1330</v>
      </c>
      <c r="B71" s="65" t="s">
        <v>490</v>
      </c>
      <c r="C71" s="25">
        <v>7415</v>
      </c>
      <c r="D71" s="28">
        <f>SUM(D72:D75)</f>
        <v>7847.3</v>
      </c>
      <c r="E71" s="28">
        <f>SUM(E72:E75)</f>
        <v>7847.3</v>
      </c>
      <c r="F71" s="28" t="s">
        <v>45</v>
      </c>
      <c r="G71" s="28">
        <f t="shared" si="4"/>
        <v>7847.3</v>
      </c>
      <c r="H71" s="28">
        <f>SUM(H72:H75)</f>
        <v>7847.3</v>
      </c>
      <c r="I71" s="28" t="s">
        <v>45</v>
      </c>
      <c r="J71" s="28">
        <f t="shared" si="1"/>
        <v>5922.825</v>
      </c>
      <c r="K71" s="28">
        <f>SUM(K72:K75)</f>
        <v>5922.825</v>
      </c>
      <c r="L71" s="28" t="s">
        <v>45</v>
      </c>
    </row>
    <row r="72" spans="1:12" ht="30" customHeight="1">
      <c r="A72" s="25">
        <v>1331</v>
      </c>
      <c r="B72" s="26" t="s">
        <v>74</v>
      </c>
      <c r="C72" s="25" t="s">
        <v>20</v>
      </c>
      <c r="D72" s="16">
        <f>E72</f>
        <v>6617.3</v>
      </c>
      <c r="E72" s="16">
        <v>6617.3</v>
      </c>
      <c r="F72" s="16" t="s">
        <v>45</v>
      </c>
      <c r="G72" s="16">
        <f t="shared" si="4"/>
        <v>6617.3</v>
      </c>
      <c r="H72" s="16">
        <v>6617.3</v>
      </c>
      <c r="I72" s="16" t="s">
        <v>45</v>
      </c>
      <c r="J72" s="16">
        <f t="shared" si="1"/>
        <v>5137.325</v>
      </c>
      <c r="K72" s="16">
        <v>5137.325</v>
      </c>
      <c r="L72" s="16" t="s">
        <v>45</v>
      </c>
    </row>
    <row r="73" spans="1:12" ht="30" customHeight="1">
      <c r="A73" s="25">
        <v>1332</v>
      </c>
      <c r="B73" s="26" t="s">
        <v>75</v>
      </c>
      <c r="C73" s="25" t="s">
        <v>20</v>
      </c>
      <c r="D73" s="16">
        <f>E73</f>
        <v>0</v>
      </c>
      <c r="E73" s="16">
        <v>0</v>
      </c>
      <c r="F73" s="16" t="s">
        <v>45</v>
      </c>
      <c r="G73" s="16">
        <f t="shared" si="4"/>
        <v>0</v>
      </c>
      <c r="H73" s="16">
        <v>0</v>
      </c>
      <c r="I73" s="16" t="s">
        <v>45</v>
      </c>
      <c r="J73" s="16">
        <f t="shared" si="1"/>
        <v>0</v>
      </c>
      <c r="K73" s="16">
        <v>0</v>
      </c>
      <c r="L73" s="16" t="s">
        <v>45</v>
      </c>
    </row>
    <row r="74" spans="1:12" ht="47.25" customHeight="1">
      <c r="A74" s="25">
        <v>1333</v>
      </c>
      <c r="B74" s="26" t="s">
        <v>76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19.5" customHeight="1">
      <c r="A75" s="25">
        <v>1334</v>
      </c>
      <c r="B75" s="26" t="s">
        <v>1</v>
      </c>
      <c r="C75" s="25" t="s">
        <v>20</v>
      </c>
      <c r="D75" s="16">
        <f>E75</f>
        <v>1230</v>
      </c>
      <c r="E75" s="16">
        <v>1230</v>
      </c>
      <c r="F75" s="16" t="s">
        <v>45</v>
      </c>
      <c r="G75" s="16">
        <f t="shared" si="4"/>
        <v>1230</v>
      </c>
      <c r="H75" s="16">
        <v>1230</v>
      </c>
      <c r="I75" s="16" t="s">
        <v>45</v>
      </c>
      <c r="J75" s="16">
        <f t="shared" si="1"/>
        <v>785.5</v>
      </c>
      <c r="K75" s="16">
        <v>785.5</v>
      </c>
      <c r="L75" s="16" t="s">
        <v>45</v>
      </c>
    </row>
    <row r="76" spans="1:12" ht="43.5" customHeight="1">
      <c r="A76" s="25">
        <v>1340</v>
      </c>
      <c r="B76" s="65" t="s">
        <v>491</v>
      </c>
      <c r="C76" s="25">
        <v>7421</v>
      </c>
      <c r="D76" s="28">
        <f>SUM(D77:D79)</f>
        <v>0</v>
      </c>
      <c r="E76" s="28">
        <f>SUM(E77:E79)</f>
        <v>0</v>
      </c>
      <c r="F76" s="28" t="s">
        <v>45</v>
      </c>
      <c r="G76" s="28">
        <f t="shared" si="4"/>
        <v>0</v>
      </c>
      <c r="H76" s="28">
        <f>SUM(H77:H79)</f>
        <v>0</v>
      </c>
      <c r="I76" s="28" t="s">
        <v>45</v>
      </c>
      <c r="J76" s="28">
        <f t="shared" si="1"/>
        <v>0</v>
      </c>
      <c r="K76" s="28">
        <f>SUM(K77:K79)</f>
        <v>0</v>
      </c>
      <c r="L76" s="28" t="s">
        <v>45</v>
      </c>
    </row>
    <row r="77" spans="1:12" ht="78" customHeight="1" hidden="1">
      <c r="A77" s="25">
        <v>1341</v>
      </c>
      <c r="B77" s="19" t="s">
        <v>77</v>
      </c>
      <c r="C77" s="25" t="s">
        <v>20</v>
      </c>
      <c r="D77" s="16">
        <f>E77</f>
        <v>0</v>
      </c>
      <c r="E77" s="16">
        <v>0</v>
      </c>
      <c r="F77" s="16" t="s">
        <v>45</v>
      </c>
      <c r="G77" s="16">
        <f t="shared" si="4"/>
        <v>0</v>
      </c>
      <c r="H77" s="16">
        <v>0</v>
      </c>
      <c r="I77" s="16" t="s">
        <v>45</v>
      </c>
      <c r="J77" s="16">
        <f t="shared" si="1"/>
        <v>0</v>
      </c>
      <c r="K77" s="16">
        <v>0</v>
      </c>
      <c r="L77" s="16" t="s">
        <v>45</v>
      </c>
    </row>
    <row r="78" spans="1:12" ht="45" customHeight="1" hidden="1">
      <c r="A78" s="25">
        <v>1342</v>
      </c>
      <c r="B78" s="26" t="s">
        <v>78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>
      <c r="A79" s="25">
        <v>1343</v>
      </c>
      <c r="B79" s="26" t="s">
        <v>79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23.25" customHeight="1">
      <c r="A80" s="6">
        <v>1350</v>
      </c>
      <c r="B80" s="65" t="s">
        <v>492</v>
      </c>
      <c r="C80" s="6">
        <v>7422</v>
      </c>
      <c r="D80" s="28">
        <f>SUM(D81:D82)</f>
        <v>63468</v>
      </c>
      <c r="E80" s="28">
        <f>SUM(E81:E82)</f>
        <v>63468</v>
      </c>
      <c r="F80" s="28" t="s">
        <v>45</v>
      </c>
      <c r="G80" s="28">
        <f t="shared" si="4"/>
        <v>63468</v>
      </c>
      <c r="H80" s="28">
        <f>SUM(H81:H82)</f>
        <v>63468</v>
      </c>
      <c r="I80" s="28" t="s">
        <v>45</v>
      </c>
      <c r="J80" s="28">
        <f>SUM(K80:L80)</f>
        <v>47068.422999999995</v>
      </c>
      <c r="K80" s="28">
        <f>K81+K82</f>
        <v>47068.422999999995</v>
      </c>
      <c r="L80" s="28" t="s">
        <v>45</v>
      </c>
    </row>
    <row r="81" spans="1:12" ht="23.25" customHeight="1">
      <c r="A81" s="25">
        <v>1351</v>
      </c>
      <c r="B81" s="26" t="s">
        <v>80</v>
      </c>
      <c r="C81" s="25" t="s">
        <v>20</v>
      </c>
      <c r="D81" s="16">
        <f>E81</f>
        <v>55118</v>
      </c>
      <c r="E81" s="16">
        <v>55118</v>
      </c>
      <c r="F81" s="16" t="s">
        <v>45</v>
      </c>
      <c r="G81" s="16">
        <f t="shared" si="4"/>
        <v>55118</v>
      </c>
      <c r="H81" s="16">
        <v>55118</v>
      </c>
      <c r="I81" s="16" t="s">
        <v>45</v>
      </c>
      <c r="J81" s="16">
        <f t="shared" si="1"/>
        <v>30662.788</v>
      </c>
      <c r="K81" s="16">
        <v>30662.788</v>
      </c>
      <c r="L81" s="16" t="s">
        <v>45</v>
      </c>
    </row>
    <row r="82" spans="1:12" ht="30" customHeight="1">
      <c r="A82" s="25">
        <v>1352</v>
      </c>
      <c r="B82" s="26" t="s">
        <v>81</v>
      </c>
      <c r="C82" s="25" t="s">
        <v>20</v>
      </c>
      <c r="D82" s="16">
        <f>E82</f>
        <v>8350</v>
      </c>
      <c r="E82" s="16">
        <v>8350</v>
      </c>
      <c r="F82" s="16" t="s">
        <v>45</v>
      </c>
      <c r="G82" s="16">
        <f t="shared" si="4"/>
        <v>8350</v>
      </c>
      <c r="H82" s="16">
        <v>8350</v>
      </c>
      <c r="I82" s="16" t="s">
        <v>45</v>
      </c>
      <c r="J82" s="16">
        <f t="shared" si="1"/>
        <v>16405.635</v>
      </c>
      <c r="K82" s="16">
        <v>16405.635</v>
      </c>
      <c r="L82" s="16" t="s">
        <v>45</v>
      </c>
    </row>
    <row r="83" spans="1:12" ht="30" customHeight="1">
      <c r="A83" s="25">
        <v>1360</v>
      </c>
      <c r="B83" s="65" t="s">
        <v>493</v>
      </c>
      <c r="C83" s="25">
        <v>7431</v>
      </c>
      <c r="D83" s="16">
        <f>SUM(D84:D86)</f>
        <v>200</v>
      </c>
      <c r="E83" s="16">
        <f>SUM(E84:E86)</f>
        <v>200</v>
      </c>
      <c r="F83" s="16" t="s">
        <v>45</v>
      </c>
      <c r="G83" s="16">
        <f t="shared" si="4"/>
        <v>200</v>
      </c>
      <c r="H83" s="16">
        <f>SUM(H84:H86)</f>
        <v>200</v>
      </c>
      <c r="I83" s="16" t="s">
        <v>45</v>
      </c>
      <c r="J83" s="16">
        <f t="shared" si="1"/>
        <v>2143.96</v>
      </c>
      <c r="K83" s="16">
        <f>K84</f>
        <v>2143.96</v>
      </c>
      <c r="L83" s="16" t="s">
        <v>45</v>
      </c>
    </row>
    <row r="84" spans="1:12" ht="41.25" customHeight="1">
      <c r="A84" s="25">
        <v>1361</v>
      </c>
      <c r="B84" s="26" t="s">
        <v>2</v>
      </c>
      <c r="C84" s="25" t="s">
        <v>20</v>
      </c>
      <c r="D84" s="16">
        <f>E84</f>
        <v>200</v>
      </c>
      <c r="E84" s="16">
        <v>200</v>
      </c>
      <c r="F84" s="16" t="s">
        <v>45</v>
      </c>
      <c r="G84" s="16">
        <f t="shared" si="4"/>
        <v>200</v>
      </c>
      <c r="H84" s="16">
        <v>200</v>
      </c>
      <c r="I84" s="16" t="s">
        <v>45</v>
      </c>
      <c r="J84" s="16">
        <f t="shared" si="1"/>
        <v>2143.96</v>
      </c>
      <c r="K84" s="16">
        <v>2143.96</v>
      </c>
      <c r="L84" s="16" t="s">
        <v>45</v>
      </c>
    </row>
    <row r="85" spans="1:12" ht="30" customHeight="1">
      <c r="A85" s="25">
        <v>1362</v>
      </c>
      <c r="B85" s="26" t="s">
        <v>3</v>
      </c>
      <c r="C85" s="25" t="s">
        <v>20</v>
      </c>
      <c r="D85" s="16">
        <f>E85</f>
        <v>0</v>
      </c>
      <c r="E85" s="16">
        <v>0</v>
      </c>
      <c r="F85" s="16" t="s">
        <v>45</v>
      </c>
      <c r="G85" s="16">
        <f t="shared" si="4"/>
        <v>0</v>
      </c>
      <c r="H85" s="16">
        <v>0</v>
      </c>
      <c r="I85" s="16" t="s">
        <v>45</v>
      </c>
      <c r="J85" s="16">
        <f aca="true" t="shared" si="5" ref="J85:J96">SUM(K85:L85)</f>
        <v>0</v>
      </c>
      <c r="K85" s="16">
        <v>0</v>
      </c>
      <c r="L85" s="16" t="s">
        <v>45</v>
      </c>
    </row>
    <row r="86" spans="1:12" ht="30" customHeight="1">
      <c r="A86" s="25">
        <v>1363</v>
      </c>
      <c r="B86" s="26" t="s">
        <v>82</v>
      </c>
      <c r="C86" s="25" t="s">
        <v>20</v>
      </c>
      <c r="D86" s="16">
        <f>E86</f>
        <v>0</v>
      </c>
      <c r="E86" s="16">
        <v>0</v>
      </c>
      <c r="F86" s="16" t="s">
        <v>45</v>
      </c>
      <c r="G86" s="16">
        <f t="shared" si="4"/>
        <v>0</v>
      </c>
      <c r="H86" s="16">
        <v>0</v>
      </c>
      <c r="I86" s="16" t="s">
        <v>45</v>
      </c>
      <c r="J86" s="16">
        <f t="shared" si="5"/>
        <v>0</v>
      </c>
      <c r="K86" s="16">
        <v>0</v>
      </c>
      <c r="L86" s="16" t="s">
        <v>45</v>
      </c>
    </row>
    <row r="87" spans="1:12" ht="30" customHeight="1" hidden="1">
      <c r="A87" s="25">
        <v>1370</v>
      </c>
      <c r="B87" s="65" t="s">
        <v>495</v>
      </c>
      <c r="C87" s="6">
        <v>7441</v>
      </c>
      <c r="D87" s="28">
        <f>D88+D89</f>
        <v>0</v>
      </c>
      <c r="E87" s="28">
        <f>E88+E89</f>
        <v>0</v>
      </c>
      <c r="F87" s="28" t="s">
        <v>45</v>
      </c>
      <c r="G87" s="28">
        <f t="shared" si="4"/>
        <v>0</v>
      </c>
      <c r="H87" s="28">
        <f>SUM(H88:H91)</f>
        <v>0</v>
      </c>
      <c r="I87" s="28" t="s">
        <v>45</v>
      </c>
      <c r="J87" s="28">
        <f t="shared" si="5"/>
        <v>0</v>
      </c>
      <c r="K87" s="28">
        <f>SUM(K88:K89)</f>
        <v>0</v>
      </c>
      <c r="L87" s="28" t="s">
        <v>45</v>
      </c>
    </row>
    <row r="88" spans="1:12" ht="90" customHeight="1" hidden="1">
      <c r="A88" s="25">
        <v>1371</v>
      </c>
      <c r="B88" s="19" t="s">
        <v>83</v>
      </c>
      <c r="C88" s="25" t="s">
        <v>20</v>
      </c>
      <c r="D88" s="16">
        <f>E88</f>
        <v>0</v>
      </c>
      <c r="E88" s="16">
        <v>0</v>
      </c>
      <c r="F88" s="16" t="s">
        <v>45</v>
      </c>
      <c r="G88" s="16">
        <f t="shared" si="4"/>
        <v>0</v>
      </c>
      <c r="H88" s="16">
        <v>0</v>
      </c>
      <c r="I88" s="16" t="s">
        <v>45</v>
      </c>
      <c r="J88" s="16">
        <f t="shared" si="5"/>
        <v>0</v>
      </c>
      <c r="K88" s="16">
        <v>0</v>
      </c>
      <c r="L88" s="16" t="s">
        <v>45</v>
      </c>
    </row>
    <row r="89" spans="1:12" ht="93" customHeight="1" hidden="1">
      <c r="A89" s="25">
        <v>1372</v>
      </c>
      <c r="B89" s="19" t="s">
        <v>84</v>
      </c>
      <c r="C89" s="25" t="s">
        <v>20</v>
      </c>
      <c r="D89" s="16">
        <f>E89</f>
        <v>0</v>
      </c>
      <c r="E89" s="16">
        <v>0</v>
      </c>
      <c r="F89" s="16" t="s">
        <v>45</v>
      </c>
      <c r="G89" s="16">
        <f t="shared" si="4"/>
        <v>0</v>
      </c>
      <c r="H89" s="16">
        <v>0</v>
      </c>
      <c r="I89" s="16" t="s">
        <v>45</v>
      </c>
      <c r="J89" s="16">
        <f t="shared" si="5"/>
        <v>0</v>
      </c>
      <c r="K89" s="16">
        <v>0</v>
      </c>
      <c r="L89" s="16" t="s">
        <v>45</v>
      </c>
    </row>
    <row r="90" spans="1:12" ht="27.75" hidden="1">
      <c r="A90" s="25">
        <v>1380</v>
      </c>
      <c r="B90" s="65" t="s">
        <v>494</v>
      </c>
      <c r="C90" s="6">
        <v>7442</v>
      </c>
      <c r="D90" s="28">
        <f>D91+D92</f>
        <v>0</v>
      </c>
      <c r="E90" s="28" t="s">
        <v>45</v>
      </c>
      <c r="F90" s="28">
        <f>F91+F92</f>
        <v>0</v>
      </c>
      <c r="G90" s="28">
        <f t="shared" si="4"/>
        <v>0</v>
      </c>
      <c r="H90" s="28" t="s">
        <v>45</v>
      </c>
      <c r="I90" s="28">
        <f>I91+I92</f>
        <v>0</v>
      </c>
      <c r="J90" s="28">
        <f t="shared" si="5"/>
        <v>0</v>
      </c>
      <c r="K90" s="28" t="s">
        <v>45</v>
      </c>
      <c r="L90" s="28">
        <f>SUM(L91:L92)</f>
        <v>0</v>
      </c>
    </row>
    <row r="91" spans="1:12" ht="93" customHeight="1" hidden="1">
      <c r="A91" s="25">
        <v>1381</v>
      </c>
      <c r="B91" s="19" t="s">
        <v>85</v>
      </c>
      <c r="C91" s="25" t="s">
        <v>20</v>
      </c>
      <c r="D91" s="16">
        <f>F91</f>
        <v>0</v>
      </c>
      <c r="E91" s="16" t="s">
        <v>45</v>
      </c>
      <c r="F91" s="16">
        <v>0</v>
      </c>
      <c r="G91" s="16">
        <f t="shared" si="4"/>
        <v>0</v>
      </c>
      <c r="H91" s="16" t="s">
        <v>45</v>
      </c>
      <c r="I91" s="16">
        <v>0</v>
      </c>
      <c r="J91" s="16">
        <f t="shared" si="5"/>
        <v>0</v>
      </c>
      <c r="K91" s="16" t="s">
        <v>45</v>
      </c>
      <c r="L91" s="16">
        <v>0</v>
      </c>
    </row>
    <row r="92" spans="1:12" ht="92.25" customHeight="1" hidden="1">
      <c r="A92" s="25">
        <v>1382</v>
      </c>
      <c r="B92" s="19" t="s">
        <v>86</v>
      </c>
      <c r="C92" s="25" t="s">
        <v>20</v>
      </c>
      <c r="D92" s="16">
        <f>F92</f>
        <v>0</v>
      </c>
      <c r="E92" s="16" t="s">
        <v>45</v>
      </c>
      <c r="F92" s="16">
        <v>0</v>
      </c>
      <c r="G92" s="16">
        <f t="shared" si="4"/>
        <v>0</v>
      </c>
      <c r="H92" s="16" t="s">
        <v>45</v>
      </c>
      <c r="I92" s="16">
        <v>0</v>
      </c>
      <c r="J92" s="16">
        <f t="shared" si="5"/>
        <v>0</v>
      </c>
      <c r="K92" s="16" t="s">
        <v>45</v>
      </c>
      <c r="L92" s="16">
        <v>0</v>
      </c>
    </row>
    <row r="93" spans="1:12" ht="24.75" customHeight="1">
      <c r="A93" s="25">
        <v>1390</v>
      </c>
      <c r="B93" s="65" t="s">
        <v>497</v>
      </c>
      <c r="C93" s="6">
        <v>7452</v>
      </c>
      <c r="D93" s="28">
        <f>SUM(D94:D96)</f>
        <v>0</v>
      </c>
      <c r="E93" s="28">
        <f>SUM(E96)</f>
        <v>0</v>
      </c>
      <c r="F93" s="28">
        <f>SUM(F94:F96)</f>
        <v>0</v>
      </c>
      <c r="G93" s="28">
        <f t="shared" si="4"/>
        <v>0</v>
      </c>
      <c r="H93" s="28">
        <f>SUM(H96)</f>
        <v>0</v>
      </c>
      <c r="I93" s="28">
        <f>SUM(I95)</f>
        <v>0</v>
      </c>
      <c r="J93" s="28">
        <f t="shared" si="5"/>
        <v>580.279</v>
      </c>
      <c r="K93" s="28">
        <f>K96</f>
        <v>580.279</v>
      </c>
      <c r="L93" s="28">
        <v>0</v>
      </c>
    </row>
    <row r="94" spans="1:12" ht="25.5" customHeight="1">
      <c r="A94" s="25">
        <v>1391</v>
      </c>
      <c r="B94" s="26" t="s">
        <v>87</v>
      </c>
      <c r="C94" s="25" t="s">
        <v>20</v>
      </c>
      <c r="D94" s="16">
        <v>0</v>
      </c>
      <c r="E94" s="16" t="s">
        <v>45</v>
      </c>
      <c r="F94" s="16" t="s">
        <v>20</v>
      </c>
      <c r="G94" s="16">
        <f t="shared" si="4"/>
        <v>0</v>
      </c>
      <c r="H94" s="16" t="s">
        <v>45</v>
      </c>
      <c r="I94" s="16" t="s">
        <v>20</v>
      </c>
      <c r="J94" s="16">
        <f t="shared" si="5"/>
        <v>0</v>
      </c>
      <c r="K94" s="16">
        <f>0</f>
        <v>0</v>
      </c>
      <c r="L94" s="16">
        <v>0</v>
      </c>
    </row>
    <row r="95" spans="1:12" ht="30" customHeight="1">
      <c r="A95" s="25">
        <v>1392</v>
      </c>
      <c r="B95" s="26" t="s">
        <v>4</v>
      </c>
      <c r="C95" s="25" t="s">
        <v>20</v>
      </c>
      <c r="D95" s="16" t="s">
        <v>45</v>
      </c>
      <c r="E95" s="16" t="s">
        <v>45</v>
      </c>
      <c r="F95" s="16">
        <v>0</v>
      </c>
      <c r="G95" s="16">
        <f t="shared" si="4"/>
        <v>0</v>
      </c>
      <c r="H95" s="16" t="s">
        <v>45</v>
      </c>
      <c r="I95" s="16">
        <v>0</v>
      </c>
      <c r="J95" s="16">
        <f t="shared" si="5"/>
        <v>0</v>
      </c>
      <c r="K95" s="16" t="s">
        <v>45</v>
      </c>
      <c r="L95" s="16">
        <v>0</v>
      </c>
    </row>
    <row r="96" spans="1:12" ht="30" customHeight="1">
      <c r="A96" s="25">
        <v>1393</v>
      </c>
      <c r="B96" s="26" t="s">
        <v>5</v>
      </c>
      <c r="C96" s="25" t="s">
        <v>20</v>
      </c>
      <c r="D96" s="16">
        <f>E96</f>
        <v>0</v>
      </c>
      <c r="E96" s="16">
        <v>0</v>
      </c>
      <c r="F96" s="16">
        <v>0</v>
      </c>
      <c r="G96" s="16">
        <f t="shared" si="4"/>
        <v>0</v>
      </c>
      <c r="H96" s="16">
        <v>0</v>
      </c>
      <c r="I96" s="16">
        <v>0</v>
      </c>
      <c r="J96" s="16">
        <f t="shared" si="5"/>
        <v>580.279</v>
      </c>
      <c r="K96" s="16">
        <v>580.279</v>
      </c>
      <c r="L96" s="16">
        <v>0</v>
      </c>
    </row>
    <row r="98" ht="42" customHeight="1"/>
    <row r="99" ht="57" customHeight="1"/>
  </sheetData>
  <sheetProtection/>
  <mergeCells count="15"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  <mergeCell ref="B5:B7"/>
    <mergeCell ref="C5:C7"/>
    <mergeCell ref="D6:D7"/>
    <mergeCell ref="E6:F6"/>
  </mergeCells>
  <printOptions/>
  <pageMargins left="0.5118110236220472" right="0.1968503937007874" top="0.35433070866141736" bottom="0.4330708661417323" header="0.31496062992125984" footer="0.31496062992125984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F1">
      <selection activeCell="S5" sqref="S5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3.7109375" style="23" customWidth="1"/>
    <col min="6" max="14" width="9.7109375" style="1" customWidth="1"/>
    <col min="15" max="16" width="9.140625" style="1" customWidth="1"/>
  </cols>
  <sheetData>
    <row r="1" spans="1:16" s="15" customFormat="1" ht="19.5" customHeight="1">
      <c r="A1" s="95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1"/>
      <c r="P1" s="1"/>
    </row>
    <row r="2" spans="1:16" s="15" customFormat="1" ht="19.5" customHeight="1">
      <c r="A2" s="95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"/>
      <c r="P2" s="1"/>
    </row>
    <row r="3" spans="1:16" s="15" customFormat="1" ht="19.5" customHeight="1">
      <c r="A3" s="80" t="s">
        <v>99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"/>
      <c r="P3" s="1"/>
    </row>
    <row r="4" spans="1:16" s="15" customFormat="1" ht="19.5" customHeight="1">
      <c r="A4" s="80" t="s">
        <v>529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98" t="s">
        <v>7</v>
      </c>
      <c r="B6" s="98" t="s">
        <v>100</v>
      </c>
      <c r="C6" s="92" t="s">
        <v>101</v>
      </c>
      <c r="D6" s="101" t="s">
        <v>102</v>
      </c>
      <c r="E6" s="103" t="s">
        <v>273</v>
      </c>
      <c r="F6" s="91" t="s">
        <v>39</v>
      </c>
      <c r="G6" s="91"/>
      <c r="H6" s="91"/>
      <c r="I6" s="91" t="s">
        <v>40</v>
      </c>
      <c r="J6" s="91"/>
      <c r="K6" s="91"/>
      <c r="L6" s="92" t="s">
        <v>41</v>
      </c>
      <c r="M6" s="92"/>
      <c r="N6" s="92"/>
    </row>
    <row r="7" spans="1:14" ht="15">
      <c r="A7" s="99"/>
      <c r="B7" s="99"/>
      <c r="C7" s="102"/>
      <c r="D7" s="99"/>
      <c r="E7" s="103"/>
      <c r="F7" s="30" t="s">
        <v>103</v>
      </c>
      <c r="G7" s="93" t="s">
        <v>36</v>
      </c>
      <c r="H7" s="94"/>
      <c r="I7" s="30" t="s">
        <v>103</v>
      </c>
      <c r="J7" s="93" t="s">
        <v>36</v>
      </c>
      <c r="K7" s="94"/>
      <c r="L7" s="30" t="s">
        <v>103</v>
      </c>
      <c r="M7" s="93" t="s">
        <v>36</v>
      </c>
      <c r="N7" s="94"/>
    </row>
    <row r="8" spans="1:15" ht="36.75" customHeight="1">
      <c r="A8" s="100"/>
      <c r="B8" s="100"/>
      <c r="C8" s="102"/>
      <c r="D8" s="100"/>
      <c r="E8" s="103"/>
      <c r="F8" s="7" t="s">
        <v>104</v>
      </c>
      <c r="G8" s="29" t="s">
        <v>265</v>
      </c>
      <c r="H8" s="29" t="s">
        <v>262</v>
      </c>
      <c r="I8" s="10" t="s">
        <v>105</v>
      </c>
      <c r="J8" s="29" t="s">
        <v>265</v>
      </c>
      <c r="K8" s="29" t="s">
        <v>262</v>
      </c>
      <c r="L8" s="10" t="s">
        <v>106</v>
      </c>
      <c r="M8" s="29" t="s">
        <v>265</v>
      </c>
      <c r="N8" s="29" t="s">
        <v>262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270</v>
      </c>
      <c r="F10" s="33">
        <f>SUM(F11,F45,F63,F92,F145,F165,F184,F213,F243,F274,F306)</f>
        <v>420276.35800000007</v>
      </c>
      <c r="G10" s="33">
        <f>SUM(G11,G45,G63,G92,G145,G165,G184,G213,G243,G274,G306)</f>
        <v>300529.00000000006</v>
      </c>
      <c r="H10" s="33">
        <f>SUM(H11,H45,H63,H92,H145,H165,H184,H213,H243,H274,H306)</f>
        <v>119747.358</v>
      </c>
      <c r="I10" s="33">
        <f>SUM(I11+I45+I63+I92+I145+I165+I184+I213+I243+I274+I306)</f>
        <v>428200.35800000007</v>
      </c>
      <c r="J10" s="33">
        <f>SUM(J11,J45,J63,J92,J145,J165,J184,J213,J243,J274,J306)</f>
        <v>300529</v>
      </c>
      <c r="K10" s="33">
        <f>SUM(K11,K45,K63,K92,K145,K165,K184,K213,K243,K274,K306)</f>
        <v>127671.35800000001</v>
      </c>
      <c r="L10" s="33">
        <f>SUM(M10:N10)</f>
        <v>208346.764</v>
      </c>
      <c r="M10" s="62">
        <f>M11+M45+M63+M92+M145+M165+M184+M213+M243+M274</f>
        <v>158795.182</v>
      </c>
      <c r="N10" s="62">
        <f>N11+N45+N63+N92+N145+N165+N184+N213+N243+N274</f>
        <v>49551.582</v>
      </c>
    </row>
    <row r="11" spans="1:14" ht="35.25" customHeight="1">
      <c r="A11" s="7">
        <v>2100</v>
      </c>
      <c r="B11" s="20">
        <v>1</v>
      </c>
      <c r="C11" s="20">
        <v>0</v>
      </c>
      <c r="D11" s="20">
        <v>0</v>
      </c>
      <c r="E11" s="64" t="s">
        <v>475</v>
      </c>
      <c r="F11" s="33">
        <f>SUM(G11:H11)</f>
        <v>100200.40000000001</v>
      </c>
      <c r="G11" s="33">
        <f>SUM(G13,G18,G22,G27,G30,G33,G36,G39,)</f>
        <v>98200.40000000001</v>
      </c>
      <c r="H11" s="33">
        <f>SUM(H13,H18,H22,H27,H30,H33,H36,H39,)</f>
        <v>2000</v>
      </c>
      <c r="I11" s="33">
        <f>SUM(J11:K11)</f>
        <v>108848.40000000001</v>
      </c>
      <c r="J11" s="33">
        <f>SUM(J13,J18,J22,J27,J30,J33,J36,J39,)</f>
        <v>97924.40000000001</v>
      </c>
      <c r="K11" s="33">
        <f>SUM(K13,K18,K27,K30,K33,K36,K39,K22)</f>
        <v>10924</v>
      </c>
      <c r="L11" s="33">
        <f>SUM(L13,L18,L27,L30,L33,L36,L39,L22)</f>
        <v>59304.77</v>
      </c>
      <c r="M11" s="33">
        <f>SUM(M13,M18,M27,M30,M33,M36,M39,M22)</f>
        <v>50985.71</v>
      </c>
      <c r="N11" s="33">
        <f>SUM(N13,N18,N27,N30,N33,N36,N39,)</f>
        <v>8319.06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27" customHeight="1">
      <c r="A13" s="7">
        <v>2110</v>
      </c>
      <c r="B13" s="30">
        <v>1</v>
      </c>
      <c r="C13" s="30">
        <v>1</v>
      </c>
      <c r="D13" s="30">
        <v>0</v>
      </c>
      <c r="E13" s="8" t="s">
        <v>107</v>
      </c>
      <c r="F13" s="33">
        <f>SUM(G13:H13)</f>
        <v>93825.6</v>
      </c>
      <c r="G13" s="33">
        <f>SUM(G15:G17)</f>
        <v>91825.6</v>
      </c>
      <c r="H13" s="33">
        <f>SUM(H15:H17)</f>
        <v>2000</v>
      </c>
      <c r="I13" s="33">
        <f>SUM(J13:K13)</f>
        <v>102849.6</v>
      </c>
      <c r="J13" s="33">
        <f>SUM(J15:J17)</f>
        <v>91925.6</v>
      </c>
      <c r="K13" s="33">
        <f>SUM(K15:K17)</f>
        <v>10924</v>
      </c>
      <c r="L13" s="33">
        <f>SUM(M13:N13)</f>
        <v>57870.369999999995</v>
      </c>
      <c r="M13" s="33">
        <f>SUM(M15:M17)</f>
        <v>49551.31</v>
      </c>
      <c r="N13" s="33">
        <f>SUM(N15:N17)</f>
        <v>8319.06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108</v>
      </c>
      <c r="F15" s="14">
        <f>SUM(G15:H15)</f>
        <v>93825.6</v>
      </c>
      <c r="G15" s="72">
        <v>91825.6</v>
      </c>
      <c r="H15" s="14">
        <v>2000</v>
      </c>
      <c r="I15" s="14">
        <f>SUM(J15:K15)</f>
        <v>102849.6</v>
      </c>
      <c r="J15" s="14">
        <v>91925.6</v>
      </c>
      <c r="K15" s="14">
        <v>10924</v>
      </c>
      <c r="L15" s="14">
        <f>SUM(M15:N15)</f>
        <v>57870.369999999995</v>
      </c>
      <c r="M15" s="14">
        <v>49551.31</v>
      </c>
      <c r="N15" s="14">
        <v>8319.06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109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110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111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112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113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114</v>
      </c>
      <c r="F22" s="33">
        <f>SUM(G22:H22)</f>
        <v>3438.8</v>
      </c>
      <c r="G22" s="33">
        <f>SUM(G24:G26)</f>
        <v>3438.8</v>
      </c>
      <c r="H22" s="33">
        <f>SUM(H24:H26)</f>
        <v>0</v>
      </c>
      <c r="I22" s="33">
        <f>SUM(J22:K22)</f>
        <v>3438.8</v>
      </c>
      <c r="J22" s="33">
        <f>SUM(J24,J26)</f>
        <v>3438.8</v>
      </c>
      <c r="K22" s="33">
        <f>SUM(K24:K26)</f>
        <v>0</v>
      </c>
      <c r="L22" s="33">
        <f>SUM(L24:L26)</f>
        <v>1070.4</v>
      </c>
      <c r="M22" s="33">
        <f>SUM(M24:M26)</f>
        <v>1070.4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115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116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117</v>
      </c>
      <c r="F26" s="14">
        <f>SUM(G26:H26)</f>
        <v>3438.8</v>
      </c>
      <c r="G26" s="72">
        <v>3438.8</v>
      </c>
      <c r="H26" s="14"/>
      <c r="I26" s="14">
        <f>SUM(J26:K26)</f>
        <v>3438.8</v>
      </c>
      <c r="J26" s="14">
        <v>3438.8</v>
      </c>
      <c r="K26" s="14"/>
      <c r="L26" s="14">
        <f>SUM(M26:N26)</f>
        <v>1070.4</v>
      </c>
      <c r="M26" s="14">
        <v>1070.4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118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118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119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119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15" customHeight="1">
      <c r="A33" s="7">
        <v>2160</v>
      </c>
      <c r="B33" s="30">
        <v>1</v>
      </c>
      <c r="C33" s="30">
        <v>6</v>
      </c>
      <c r="D33" s="30">
        <v>0</v>
      </c>
      <c r="E33" s="8" t="s">
        <v>120</v>
      </c>
      <c r="F33" s="33">
        <f>SUM(G33:H33)</f>
        <v>2936</v>
      </c>
      <c r="G33" s="33">
        <f>SUM(G35)</f>
        <v>2936</v>
      </c>
      <c r="H33" s="33">
        <f>SUM(H35)</f>
        <v>0</v>
      </c>
      <c r="I33" s="33">
        <f>SUM(J33:K33)</f>
        <v>2560</v>
      </c>
      <c r="J33" s="33">
        <f>SUM(J35)</f>
        <v>2560</v>
      </c>
      <c r="K33" s="33">
        <f>SUM(K35)</f>
        <v>0</v>
      </c>
      <c r="L33" s="33">
        <f>SUM(L35)</f>
        <v>364</v>
      </c>
      <c r="M33" s="33">
        <f>SUM(M35)</f>
        <v>364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15" customHeight="1">
      <c r="A35" s="7">
        <v>2161</v>
      </c>
      <c r="B35" s="7">
        <v>1</v>
      </c>
      <c r="C35" s="7">
        <v>6</v>
      </c>
      <c r="D35" s="7">
        <v>1</v>
      </c>
      <c r="E35" s="9" t="s">
        <v>120</v>
      </c>
      <c r="F35" s="14">
        <f>SUM(G35:H35)</f>
        <v>2936</v>
      </c>
      <c r="G35" s="72">
        <v>2936</v>
      </c>
      <c r="H35" s="14"/>
      <c r="I35" s="14">
        <f>SUM(J35:K35)</f>
        <v>2560</v>
      </c>
      <c r="J35" s="14">
        <v>2560</v>
      </c>
      <c r="K35" s="14"/>
      <c r="L35" s="14">
        <f>SUM(M35:N35)</f>
        <v>364</v>
      </c>
      <c r="M35" s="14">
        <v>364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121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121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122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122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123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124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9" t="s">
        <v>269</v>
      </c>
      <c r="F45" s="33">
        <f>SUM(G45:H45)</f>
        <v>830</v>
      </c>
      <c r="G45" s="33">
        <f>SUM(G47,G50,G53,G56,G60)</f>
        <v>830</v>
      </c>
      <c r="H45" s="33">
        <f>SUM(H47,H50,H53,H56,H60,)</f>
        <v>0</v>
      </c>
      <c r="I45" s="33">
        <f>SUM(J45:K45)</f>
        <v>830</v>
      </c>
      <c r="J45" s="33">
        <f>SUM(J47,J50,J53,J56,J60)</f>
        <v>830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125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125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126</v>
      </c>
      <c r="F50" s="33">
        <f>SUM(G50:H50)</f>
        <v>480</v>
      </c>
      <c r="G50" s="33">
        <f>SUM(G52)</f>
        <v>480</v>
      </c>
      <c r="H50" s="33">
        <f>SUM(H52)</f>
        <v>0</v>
      </c>
      <c r="I50" s="33">
        <f>SUM(J50:K50)</f>
        <v>480</v>
      </c>
      <c r="J50" s="33">
        <f>SUM(J52)</f>
        <v>480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126</v>
      </c>
      <c r="F52" s="14">
        <f>SUM(G52:H52)</f>
        <v>480</v>
      </c>
      <c r="G52" s="14">
        <v>480</v>
      </c>
      <c r="H52" s="14"/>
      <c r="I52" s="14">
        <f>SUM(J52:K52)</f>
        <v>480</v>
      </c>
      <c r="J52" s="14">
        <v>480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127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127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128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128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129</v>
      </c>
      <c r="F60" s="33">
        <f>SUM(G60:H60)</f>
        <v>350</v>
      </c>
      <c r="G60" s="33">
        <f>SUM(G62)</f>
        <v>350</v>
      </c>
      <c r="H60" s="33">
        <f>SUM(H62)</f>
        <v>0</v>
      </c>
      <c r="I60" s="33">
        <f>SUM(J60:K60)</f>
        <v>350</v>
      </c>
      <c r="J60" s="33">
        <f>SUM(J62)</f>
        <v>350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129</v>
      </c>
      <c r="F62" s="14">
        <f>SUM(G62:H62)</f>
        <v>350</v>
      </c>
      <c r="G62" s="14">
        <v>350</v>
      </c>
      <c r="H62" s="14"/>
      <c r="I62" s="14">
        <f>SUM(J62:K62)</f>
        <v>350</v>
      </c>
      <c r="J62" s="14">
        <v>350</v>
      </c>
      <c r="K62" s="14"/>
      <c r="L62" s="14">
        <f>SUM(M62:N62)</f>
        <v>0</v>
      </c>
      <c r="M62" s="14" t="s">
        <v>20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268</v>
      </c>
      <c r="F63" s="33">
        <f>SUM(G63:H63)</f>
        <v>1630</v>
      </c>
      <c r="G63" s="33">
        <f>SUM(G65,G70,G73,G77,G83,G86,G89)</f>
        <v>1630</v>
      </c>
      <c r="H63" s="33">
        <f>SUM(H65,H70,H73,H77,H83,H86,H89,)</f>
        <v>0</v>
      </c>
      <c r="I63" s="33">
        <f>SUM(J63:K63)</f>
        <v>1630</v>
      </c>
      <c r="J63" s="33">
        <f>SUM(J65,J70,J73,J77,J83,J86,J89,)</f>
        <v>1630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130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131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132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133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134</v>
      </c>
      <c r="F70" s="33">
        <f>SUM(G70:H70)</f>
        <v>1630</v>
      </c>
      <c r="G70" s="33">
        <f>SUM(G72)</f>
        <v>1630</v>
      </c>
      <c r="H70" s="33">
        <f>SUM(H72)</f>
        <v>0</v>
      </c>
      <c r="I70" s="33">
        <f>SUM(J70:K70)</f>
        <v>1630</v>
      </c>
      <c r="J70" s="33">
        <f>J72</f>
        <v>1630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134</v>
      </c>
      <c r="F72" s="14">
        <f>SUM(G72:H72)</f>
        <v>1630</v>
      </c>
      <c r="G72" s="14">
        <v>1630</v>
      </c>
      <c r="H72" s="14"/>
      <c r="I72" s="14">
        <f>SUM(J72:K72)</f>
        <v>1630</v>
      </c>
      <c r="J72" s="14">
        <v>1630</v>
      </c>
      <c r="K72" s="14"/>
      <c r="L72" s="14">
        <f>SUM(M72:N72)</f>
        <v>0</v>
      </c>
      <c r="M72" s="14" t="s">
        <v>20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135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136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137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138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138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139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139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140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140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141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141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142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142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267</v>
      </c>
      <c r="F92" s="33">
        <f>SUM(G92:H92)</f>
        <v>75312.358</v>
      </c>
      <c r="G92" s="33">
        <f>SUM(G94,G98,G104,G112,G117,G124,G127,G133,G142,)</f>
        <v>15574</v>
      </c>
      <c r="H92" s="33">
        <f aca="true" t="shared" si="1" ref="H92:N92">SUM(H94,H98,H104,H112,H117,H124,H127,H133,H142)</f>
        <v>59738.35799999999</v>
      </c>
      <c r="I92" s="33">
        <f t="shared" si="1"/>
        <v>74086.35800000001</v>
      </c>
      <c r="J92" s="33">
        <f t="shared" si="1"/>
        <v>18494</v>
      </c>
      <c r="K92" s="33">
        <f t="shared" si="1"/>
        <v>55592.358</v>
      </c>
      <c r="L92" s="33">
        <f t="shared" si="1"/>
        <v>13587.419999999998</v>
      </c>
      <c r="M92" s="33">
        <f t="shared" si="1"/>
        <v>15364.564</v>
      </c>
      <c r="N92" s="33">
        <f t="shared" si="1"/>
        <v>-1777.1440000000002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143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144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145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146</v>
      </c>
      <c r="F98" s="33">
        <f>SUM(G98:H98)</f>
        <v>80</v>
      </c>
      <c r="G98" s="33">
        <v>80</v>
      </c>
      <c r="H98" s="33">
        <f>SUM(H100:H103)</f>
        <v>0</v>
      </c>
      <c r="I98" s="33">
        <f aca="true" t="shared" si="3" ref="I98:N98">SUM(I100:I103)</f>
        <v>0</v>
      </c>
      <c r="J98" s="33">
        <f>J100</f>
        <v>0</v>
      </c>
      <c r="K98" s="33">
        <f t="shared" si="3"/>
        <v>0</v>
      </c>
      <c r="L98" s="33">
        <f t="shared" si="3"/>
        <v>0</v>
      </c>
      <c r="M98" s="33">
        <f t="shared" si="3"/>
        <v>0</v>
      </c>
      <c r="N98" s="33">
        <f t="shared" si="3"/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147</v>
      </c>
      <c r="F100" s="14">
        <f t="shared" si="2"/>
        <v>80</v>
      </c>
      <c r="G100" s="14">
        <v>80</v>
      </c>
      <c r="H100" s="14"/>
      <c r="I100" s="14">
        <f>SUM(J100:K100)</f>
        <v>0</v>
      </c>
      <c r="J100" s="14">
        <v>0</v>
      </c>
      <c r="K100" s="14"/>
      <c r="L100" s="14">
        <f>SUM(M100:N100)</f>
        <v>0</v>
      </c>
      <c r="M100" s="14">
        <v>0</v>
      </c>
      <c r="N100" s="14">
        <v>0</v>
      </c>
    </row>
    <row r="101" spans="1:14" ht="15" hidden="1">
      <c r="A101" s="7">
        <v>2422</v>
      </c>
      <c r="B101" s="7">
        <v>4</v>
      </c>
      <c r="C101" s="7">
        <v>2</v>
      </c>
      <c r="D101" s="7">
        <v>2</v>
      </c>
      <c r="E101" s="9" t="s">
        <v>148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 hidden="1">
      <c r="A102" s="7">
        <v>2423</v>
      </c>
      <c r="B102" s="7">
        <v>4</v>
      </c>
      <c r="C102" s="7">
        <v>2</v>
      </c>
      <c r="D102" s="7">
        <v>3</v>
      </c>
      <c r="E102" s="9" t="s">
        <v>149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 hidden="1">
      <c r="A103" s="7">
        <v>2424</v>
      </c>
      <c r="B103" s="7">
        <v>4</v>
      </c>
      <c r="C103" s="7">
        <v>2</v>
      </c>
      <c r="D103" s="7">
        <v>4</v>
      </c>
      <c r="E103" s="9" t="s">
        <v>150</v>
      </c>
      <c r="F103" s="14">
        <f t="shared" si="2"/>
        <v>0</v>
      </c>
      <c r="G103" s="14"/>
      <c r="H103" s="14">
        <v>0</v>
      </c>
      <c r="I103" s="14">
        <f>SUM(J103:K103)</f>
        <v>0</v>
      </c>
      <c r="J103" s="14"/>
      <c r="K103" s="14">
        <v>0</v>
      </c>
      <c r="L103" s="14">
        <f>N103</f>
        <v>0</v>
      </c>
      <c r="M103" s="14" t="s">
        <v>20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151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152</v>
      </c>
      <c r="F106" s="14">
        <f t="shared" si="2"/>
        <v>0</v>
      </c>
      <c r="G106" s="14"/>
      <c r="H106" s="14"/>
      <c r="I106" s="14">
        <f aca="true" t="shared" si="4" ref="I106:I111">SUM(J106:K106)</f>
        <v>0</v>
      </c>
      <c r="J106" s="14"/>
      <c r="K106" s="14"/>
      <c r="L106" s="14">
        <f aca="true" t="shared" si="5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153</v>
      </c>
      <c r="F107" s="14">
        <f t="shared" si="2"/>
        <v>0</v>
      </c>
      <c r="G107" s="14"/>
      <c r="H107" s="14"/>
      <c r="I107" s="14">
        <f t="shared" si="4"/>
        <v>0</v>
      </c>
      <c r="J107" s="14"/>
      <c r="K107" s="14"/>
      <c r="L107" s="14">
        <f t="shared" si="5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154</v>
      </c>
      <c r="F108" s="14">
        <f t="shared" si="2"/>
        <v>0</v>
      </c>
      <c r="G108" s="14"/>
      <c r="H108" s="14"/>
      <c r="I108" s="14">
        <f t="shared" si="4"/>
        <v>0</v>
      </c>
      <c r="J108" s="14"/>
      <c r="K108" s="14"/>
      <c r="L108" s="14">
        <f t="shared" si="5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155</v>
      </c>
      <c r="F109" s="14">
        <f t="shared" si="2"/>
        <v>0</v>
      </c>
      <c r="G109" s="14"/>
      <c r="H109" s="14"/>
      <c r="I109" s="14">
        <f t="shared" si="4"/>
        <v>0</v>
      </c>
      <c r="J109" s="14"/>
      <c r="K109" s="14"/>
      <c r="L109" s="14">
        <f t="shared" si="5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156</v>
      </c>
      <c r="F110" s="14">
        <f t="shared" si="2"/>
        <v>0</v>
      </c>
      <c r="G110" s="14"/>
      <c r="H110" s="14"/>
      <c r="I110" s="14">
        <f t="shared" si="4"/>
        <v>0</v>
      </c>
      <c r="J110" s="14"/>
      <c r="K110" s="14"/>
      <c r="L110" s="14">
        <f t="shared" si="5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157</v>
      </c>
      <c r="F111" s="14">
        <f t="shared" si="2"/>
        <v>0</v>
      </c>
      <c r="G111" s="14"/>
      <c r="H111" s="14"/>
      <c r="I111" s="14">
        <f t="shared" si="4"/>
        <v>0</v>
      </c>
      <c r="J111" s="14"/>
      <c r="K111" s="14"/>
      <c r="L111" s="14">
        <f t="shared" si="5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158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159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160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161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162</v>
      </c>
      <c r="F117" s="33">
        <f t="shared" si="2"/>
        <v>93232.358</v>
      </c>
      <c r="G117" s="33">
        <f aca="true" t="shared" si="6" ref="G117:N117">SUM(G119:G123)</f>
        <v>15494</v>
      </c>
      <c r="H117" s="33">
        <f t="shared" si="6"/>
        <v>77738.358</v>
      </c>
      <c r="I117" s="33">
        <f t="shared" si="6"/>
        <v>104472.94</v>
      </c>
      <c r="J117" s="33">
        <f>SUM(J119:J123)</f>
        <v>18494</v>
      </c>
      <c r="K117" s="33">
        <f t="shared" si="6"/>
        <v>85978.94</v>
      </c>
      <c r="L117" s="33">
        <f t="shared" si="6"/>
        <v>58559.6</v>
      </c>
      <c r="M117" s="33">
        <f t="shared" si="6"/>
        <v>15364.564</v>
      </c>
      <c r="N117" s="33">
        <f t="shared" si="6"/>
        <v>43195.036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163</v>
      </c>
      <c r="F119" s="14">
        <f t="shared" si="2"/>
        <v>93232.358</v>
      </c>
      <c r="G119" s="14">
        <v>15494</v>
      </c>
      <c r="H119" s="14">
        <v>77738.358</v>
      </c>
      <c r="I119" s="14">
        <f aca="true" t="shared" si="7" ref="I119:I124">SUM(J119:K119)</f>
        <v>104472.94</v>
      </c>
      <c r="J119" s="14">
        <v>18494</v>
      </c>
      <c r="K119" s="14">
        <v>85978.94</v>
      </c>
      <c r="L119" s="14">
        <f>SUM(M119:N119)</f>
        <v>58559.6</v>
      </c>
      <c r="M119" s="14">
        <v>15364.564</v>
      </c>
      <c r="N119" s="14">
        <v>43195.036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164</v>
      </c>
      <c r="F120" s="14">
        <f t="shared" si="2"/>
        <v>0</v>
      </c>
      <c r="G120" s="14"/>
      <c r="H120" s="14"/>
      <c r="I120" s="14">
        <f t="shared" si="7"/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165</v>
      </c>
      <c r="F121" s="14">
        <f t="shared" si="2"/>
        <v>0</v>
      </c>
      <c r="G121" s="14"/>
      <c r="H121" s="14"/>
      <c r="I121" s="14">
        <f t="shared" si="7"/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166</v>
      </c>
      <c r="F122" s="14">
        <f t="shared" si="2"/>
        <v>0</v>
      </c>
      <c r="G122" s="14"/>
      <c r="H122" s="14"/>
      <c r="I122" s="14">
        <f t="shared" si="7"/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>
      <c r="A123" s="7">
        <v>2455</v>
      </c>
      <c r="B123" s="7">
        <v>4</v>
      </c>
      <c r="C123" s="7">
        <v>5</v>
      </c>
      <c r="D123" s="7">
        <v>5</v>
      </c>
      <c r="E123" s="9" t="s">
        <v>167</v>
      </c>
      <c r="F123" s="14">
        <f t="shared" si="2"/>
        <v>0</v>
      </c>
      <c r="G123" s="14"/>
      <c r="H123" s="14"/>
      <c r="I123" s="14">
        <f t="shared" si="7"/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>
      <c r="A124" s="7">
        <v>2460</v>
      </c>
      <c r="B124" s="30">
        <v>4</v>
      </c>
      <c r="C124" s="30">
        <v>6</v>
      </c>
      <c r="D124" s="30">
        <v>0</v>
      </c>
      <c r="E124" s="8" t="s">
        <v>168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 t="shared" si="7"/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>
      <c r="A126" s="7">
        <v>2461</v>
      </c>
      <c r="B126" s="7">
        <v>4</v>
      </c>
      <c r="C126" s="7">
        <v>6</v>
      </c>
      <c r="D126" s="7">
        <v>1</v>
      </c>
      <c r="E126" s="9" t="s">
        <v>168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>
      <c r="A127" s="7">
        <v>2470</v>
      </c>
      <c r="B127" s="30">
        <v>4</v>
      </c>
      <c r="C127" s="30">
        <v>7</v>
      </c>
      <c r="D127" s="30">
        <v>0</v>
      </c>
      <c r="E127" s="8" t="s">
        <v>169</v>
      </c>
      <c r="F127" s="33">
        <f>SUM(G127:H127)</f>
        <v>0</v>
      </c>
      <c r="G127" s="33">
        <f aca="true" t="shared" si="8" ref="G127:N127">SUM(G129:G132)</f>
        <v>0</v>
      </c>
      <c r="H127" s="33">
        <f t="shared" si="8"/>
        <v>0</v>
      </c>
      <c r="I127" s="33">
        <f t="shared" si="8"/>
        <v>0</v>
      </c>
      <c r="J127" s="33">
        <f t="shared" si="8"/>
        <v>0</v>
      </c>
      <c r="K127" s="33">
        <f t="shared" si="8"/>
        <v>0</v>
      </c>
      <c r="L127" s="33">
        <f t="shared" si="8"/>
        <v>0</v>
      </c>
      <c r="M127" s="33">
        <f t="shared" si="8"/>
        <v>0</v>
      </c>
      <c r="N127" s="33">
        <f t="shared" si="8"/>
        <v>0</v>
      </c>
    </row>
    <row r="128" spans="1:14" ht="15" customHeight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>
      <c r="A129" s="7">
        <v>2471</v>
      </c>
      <c r="B129" s="7">
        <v>4</v>
      </c>
      <c r="C129" s="7">
        <v>7</v>
      </c>
      <c r="D129" s="7">
        <v>1</v>
      </c>
      <c r="E129" s="9" t="s">
        <v>170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>
      <c r="A130" s="7">
        <v>2472</v>
      </c>
      <c r="B130" s="7">
        <v>4</v>
      </c>
      <c r="C130" s="7">
        <v>7</v>
      </c>
      <c r="D130" s="7">
        <v>2</v>
      </c>
      <c r="E130" s="9" t="s">
        <v>171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>
      <c r="A131" s="7">
        <v>2473</v>
      </c>
      <c r="B131" s="7">
        <v>4</v>
      </c>
      <c r="C131" s="7">
        <v>7</v>
      </c>
      <c r="D131" s="7">
        <v>3</v>
      </c>
      <c r="E131" s="9" t="s">
        <v>172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>
      <c r="A132" s="7">
        <v>2474</v>
      </c>
      <c r="B132" s="7">
        <v>4</v>
      </c>
      <c r="C132" s="7">
        <v>7</v>
      </c>
      <c r="D132" s="7">
        <v>4</v>
      </c>
      <c r="E132" s="9" t="s">
        <v>173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174</v>
      </c>
      <c r="F133" s="33">
        <f>SUM(G133:H133)</f>
        <v>2000</v>
      </c>
      <c r="G133" s="33">
        <f>SUM(G135:G141)</f>
        <v>0</v>
      </c>
      <c r="H133" s="33">
        <f>SUM(H135:H141)</f>
        <v>2000</v>
      </c>
      <c r="I133" s="33">
        <f aca="true" t="shared" si="9" ref="I133:N133">SUM(I135:I141)</f>
        <v>3020</v>
      </c>
      <c r="J133" s="33">
        <f t="shared" si="9"/>
        <v>0</v>
      </c>
      <c r="K133" s="33">
        <f t="shared" si="9"/>
        <v>3020</v>
      </c>
      <c r="L133" s="33">
        <f t="shared" si="9"/>
        <v>3020</v>
      </c>
      <c r="M133" s="33">
        <f t="shared" si="9"/>
        <v>0</v>
      </c>
      <c r="N133" s="33">
        <f t="shared" si="9"/>
        <v>3020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175</v>
      </c>
      <c r="F135" s="14">
        <f>SUM(G135:H135)</f>
        <v>0</v>
      </c>
      <c r="G135" s="14"/>
      <c r="H135" s="14"/>
      <c r="I135" s="14">
        <f aca="true" t="shared" si="10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176</v>
      </c>
      <c r="F136" s="14">
        <f>SUM(G136:H136)</f>
        <v>0</v>
      </c>
      <c r="G136" s="14"/>
      <c r="H136" s="14"/>
      <c r="I136" s="14">
        <f t="shared" si="10"/>
        <v>0</v>
      </c>
      <c r="J136" s="14" t="s">
        <v>20</v>
      </c>
      <c r="K136" s="14" t="s">
        <v>20</v>
      </c>
      <c r="L136" s="14">
        <f aca="true" t="shared" si="11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177</v>
      </c>
      <c r="F137" s="14">
        <f>SUM(G137:H137)</f>
        <v>0</v>
      </c>
      <c r="G137" s="14"/>
      <c r="H137" s="14"/>
      <c r="I137" s="14">
        <f t="shared" si="10"/>
        <v>0</v>
      </c>
      <c r="J137" s="14" t="s">
        <v>20</v>
      </c>
      <c r="K137" s="14" t="s">
        <v>20</v>
      </c>
      <c r="L137" s="14">
        <f t="shared" si="11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178</v>
      </c>
      <c r="F138" s="14">
        <f aca="true" t="shared" si="12" ref="F138:F144">SUM(G138:H138)</f>
        <v>0</v>
      </c>
      <c r="G138" s="14"/>
      <c r="H138" s="14"/>
      <c r="I138" s="14">
        <f t="shared" si="10"/>
        <v>0</v>
      </c>
      <c r="J138" s="14" t="s">
        <v>20</v>
      </c>
      <c r="K138" s="14" t="s">
        <v>20</v>
      </c>
      <c r="L138" s="14">
        <f t="shared" si="11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179</v>
      </c>
      <c r="F139" s="14">
        <f t="shared" si="12"/>
        <v>2000</v>
      </c>
      <c r="G139" s="14"/>
      <c r="H139" s="72">
        <v>2000</v>
      </c>
      <c r="I139" s="14">
        <f t="shared" si="10"/>
        <v>3020</v>
      </c>
      <c r="J139" s="14" t="s">
        <v>20</v>
      </c>
      <c r="K139" s="14">
        <v>3020</v>
      </c>
      <c r="L139" s="14">
        <f t="shared" si="11"/>
        <v>3020</v>
      </c>
      <c r="M139" s="14" t="s">
        <v>20</v>
      </c>
      <c r="N139" s="14">
        <v>3020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180</v>
      </c>
      <c r="F140" s="14">
        <f t="shared" si="12"/>
        <v>0</v>
      </c>
      <c r="G140" s="14"/>
      <c r="H140" s="14"/>
      <c r="I140" s="14">
        <f t="shared" si="10"/>
        <v>0</v>
      </c>
      <c r="J140" s="14" t="s">
        <v>20</v>
      </c>
      <c r="K140" s="14" t="s">
        <v>20</v>
      </c>
      <c r="L140" s="14">
        <f t="shared" si="11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181</v>
      </c>
      <c r="F141" s="14">
        <f t="shared" si="12"/>
        <v>0</v>
      </c>
      <c r="G141" s="14"/>
      <c r="H141" s="14"/>
      <c r="I141" s="14">
        <f t="shared" si="10"/>
        <v>0</v>
      </c>
      <c r="J141" s="14" t="s">
        <v>20</v>
      </c>
      <c r="K141" s="14" t="s">
        <v>20</v>
      </c>
      <c r="L141" s="14">
        <f t="shared" si="11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182</v>
      </c>
      <c r="F142" s="33">
        <f t="shared" si="12"/>
        <v>-20000</v>
      </c>
      <c r="G142" s="33">
        <f>SUM(G144)</f>
        <v>0</v>
      </c>
      <c r="H142" s="33">
        <f>SUM(H144)</f>
        <v>-20000</v>
      </c>
      <c r="I142" s="33">
        <f aca="true" t="shared" si="13" ref="I142:N142">SUM(I144)</f>
        <v>-33406.582</v>
      </c>
      <c r="J142" s="33">
        <f t="shared" si="13"/>
        <v>0</v>
      </c>
      <c r="K142" s="33">
        <f t="shared" si="13"/>
        <v>-33406.582</v>
      </c>
      <c r="L142" s="33">
        <f t="shared" si="13"/>
        <v>-47992.18</v>
      </c>
      <c r="M142" s="33">
        <f t="shared" si="13"/>
        <v>0</v>
      </c>
      <c r="N142" s="33">
        <f t="shared" si="13"/>
        <v>-47992.18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182</v>
      </c>
      <c r="F144" s="14">
        <f t="shared" si="12"/>
        <v>-20000</v>
      </c>
      <c r="G144" s="14"/>
      <c r="H144" s="14">
        <v>-20000</v>
      </c>
      <c r="I144" s="14">
        <f>SUM(J144:K144)</f>
        <v>-33406.582</v>
      </c>
      <c r="J144" s="14" t="s">
        <v>20</v>
      </c>
      <c r="K144" s="14">
        <v>-33406.582</v>
      </c>
      <c r="L144" s="14">
        <f>SUM(M144:N144)</f>
        <v>-47992.18</v>
      </c>
      <c r="M144" s="14" t="s">
        <v>20</v>
      </c>
      <c r="N144" s="14">
        <v>-47992.18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266</v>
      </c>
      <c r="F145" s="33">
        <f>SUM(G145:H145)</f>
        <v>92418.3</v>
      </c>
      <c r="G145" s="33">
        <f>SUM(G147,G150,G153,G156,G159,G162,)</f>
        <v>84551.3</v>
      </c>
      <c r="H145" s="33">
        <f>SUM(H147,H150,H153,H156,H159,H162)</f>
        <v>7867</v>
      </c>
      <c r="I145" s="33">
        <f aca="true" t="shared" si="14" ref="I145:N145">SUM(I147,I150,I153,I156,I159,I162)</f>
        <v>87736.7</v>
      </c>
      <c r="J145" s="33">
        <f>SUM(J147,J150,J153,J156,J159,J162)</f>
        <v>79303.7</v>
      </c>
      <c r="K145" s="33">
        <f t="shared" si="14"/>
        <v>8433</v>
      </c>
      <c r="L145" s="33">
        <f t="shared" si="14"/>
        <v>52688.793</v>
      </c>
      <c r="M145" s="33">
        <f t="shared" si="14"/>
        <v>47514.681</v>
      </c>
      <c r="N145" s="33">
        <f t="shared" si="14"/>
        <v>5174.112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183</v>
      </c>
      <c r="F147" s="33">
        <f>SUM(G147:H147)</f>
        <v>84551.3</v>
      </c>
      <c r="G147" s="33">
        <f>SUM(G149)</f>
        <v>84551.3</v>
      </c>
      <c r="H147" s="33">
        <f>SUM(H149)</f>
        <v>0</v>
      </c>
      <c r="I147" s="33">
        <f aca="true" t="shared" si="15" ref="I147:N147">SUM(I149)</f>
        <v>80803.7</v>
      </c>
      <c r="J147" s="33">
        <f t="shared" si="15"/>
        <v>78303.7</v>
      </c>
      <c r="K147" s="33">
        <f t="shared" si="15"/>
        <v>2500</v>
      </c>
      <c r="L147" s="33">
        <f t="shared" si="15"/>
        <v>47514.681</v>
      </c>
      <c r="M147" s="33">
        <f>SUM(M149)</f>
        <v>47514.681</v>
      </c>
      <c r="N147" s="33">
        <f t="shared" si="15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183</v>
      </c>
      <c r="F149" s="14">
        <f>SUM(G149:H149)</f>
        <v>84551.3</v>
      </c>
      <c r="G149" s="72">
        <v>84551.3</v>
      </c>
      <c r="H149" s="14">
        <v>0</v>
      </c>
      <c r="I149" s="14">
        <f>SUM(J149:K149)</f>
        <v>80803.7</v>
      </c>
      <c r="J149" s="14">
        <v>78303.7</v>
      </c>
      <c r="K149" s="14">
        <v>2500</v>
      </c>
      <c r="L149" s="14">
        <f>SUM(M149:N149)</f>
        <v>47514.681</v>
      </c>
      <c r="M149" s="14">
        <v>47514.681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184</v>
      </c>
      <c r="F150" s="33">
        <f>SUM(G150:H150)</f>
        <v>7867</v>
      </c>
      <c r="G150" s="33">
        <f>SUM(G152)</f>
        <v>0</v>
      </c>
      <c r="H150" s="33">
        <f>SUM(H152)</f>
        <v>7867</v>
      </c>
      <c r="I150" s="33">
        <f aca="true" t="shared" si="16" ref="I150:N150">SUM(I152)</f>
        <v>5933</v>
      </c>
      <c r="J150" s="33">
        <f t="shared" si="16"/>
        <v>0</v>
      </c>
      <c r="K150" s="33">
        <f t="shared" si="16"/>
        <v>5933</v>
      </c>
      <c r="L150" s="33">
        <f t="shared" si="16"/>
        <v>5174.112</v>
      </c>
      <c r="M150" s="33">
        <f t="shared" si="16"/>
        <v>0</v>
      </c>
      <c r="N150" s="33">
        <f t="shared" si="16"/>
        <v>5174.112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184</v>
      </c>
      <c r="F152" s="14">
        <f>SUM(G152:H152)</f>
        <v>7867</v>
      </c>
      <c r="G152" s="14">
        <v>0</v>
      </c>
      <c r="H152" s="14">
        <v>7867</v>
      </c>
      <c r="I152" s="14">
        <f>SUM(J152:K152)</f>
        <v>5933</v>
      </c>
      <c r="J152" s="14">
        <v>0</v>
      </c>
      <c r="K152" s="14">
        <v>5933</v>
      </c>
      <c r="L152" s="14">
        <f>SUM(M152:N152)</f>
        <v>5174.112</v>
      </c>
      <c r="M152" s="14">
        <v>0</v>
      </c>
      <c r="N152" s="14">
        <v>5174.112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185</v>
      </c>
      <c r="F153" s="33">
        <f aca="true" t="shared" si="17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8" ref="I153:N153">SUM(I155)</f>
        <v>0</v>
      </c>
      <c r="J153" s="33">
        <f t="shared" si="18"/>
        <v>0</v>
      </c>
      <c r="K153" s="33">
        <f t="shared" si="18"/>
        <v>0</v>
      </c>
      <c r="L153" s="33">
        <f t="shared" si="18"/>
        <v>0</v>
      </c>
      <c r="M153" s="33">
        <f t="shared" si="18"/>
        <v>0</v>
      </c>
      <c r="N153" s="33">
        <f t="shared" si="18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185</v>
      </c>
      <c r="F155" s="14">
        <f t="shared" si="17"/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186</v>
      </c>
      <c r="F156" s="33">
        <f t="shared" si="17"/>
        <v>0</v>
      </c>
      <c r="G156" s="33">
        <f>SUM(G158)</f>
        <v>0</v>
      </c>
      <c r="H156" s="33">
        <f>SUM(H158)</f>
        <v>0</v>
      </c>
      <c r="I156" s="33">
        <f aca="true" t="shared" si="19" ref="I156:N156">SUM(I158)</f>
        <v>0</v>
      </c>
      <c r="J156" s="33">
        <f t="shared" si="19"/>
        <v>0</v>
      </c>
      <c r="K156" s="33">
        <f t="shared" si="19"/>
        <v>0</v>
      </c>
      <c r="L156" s="33">
        <f t="shared" si="19"/>
        <v>0</v>
      </c>
      <c r="M156" s="33">
        <f t="shared" si="19"/>
        <v>0</v>
      </c>
      <c r="N156" s="33">
        <f t="shared" si="19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186</v>
      </c>
      <c r="F158" s="14">
        <f t="shared" si="17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187</v>
      </c>
      <c r="F159" s="33">
        <f t="shared" si="17"/>
        <v>0</v>
      </c>
      <c r="G159" s="33">
        <f>SUM(G161)</f>
        <v>0</v>
      </c>
      <c r="H159" s="33">
        <f>SUM(H161)</f>
        <v>0</v>
      </c>
      <c r="I159" s="33">
        <f>J159</f>
        <v>0</v>
      </c>
      <c r="J159" s="33">
        <f>K159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187</v>
      </c>
      <c r="F161" s="14">
        <f t="shared" si="17"/>
        <v>0</v>
      </c>
      <c r="G161" s="14"/>
      <c r="H161" s="14">
        <v>0</v>
      </c>
      <c r="I161" s="14">
        <f>SUM(J161:K161)</f>
        <v>0</v>
      </c>
      <c r="J161" s="14" t="s">
        <v>20</v>
      </c>
      <c r="K161" s="14">
        <v>0</v>
      </c>
      <c r="L161" s="14">
        <f>SUM(M161:N161)</f>
        <v>0</v>
      </c>
      <c r="M161" s="14" t="s">
        <v>20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188</v>
      </c>
      <c r="F162" s="33">
        <f t="shared" si="17"/>
        <v>0</v>
      </c>
      <c r="G162" s="33">
        <f>SUM(G164)</f>
        <v>0</v>
      </c>
      <c r="H162" s="33">
        <f>SUM(H164)</f>
        <v>0</v>
      </c>
      <c r="I162" s="33">
        <f aca="true" t="shared" si="20" ref="I162:N162">SUM(I164)</f>
        <v>1000</v>
      </c>
      <c r="J162" s="33">
        <f t="shared" si="20"/>
        <v>1000</v>
      </c>
      <c r="K162" s="33">
        <f t="shared" si="20"/>
        <v>0</v>
      </c>
      <c r="L162" s="33">
        <f t="shared" si="20"/>
        <v>0</v>
      </c>
      <c r="M162" s="33">
        <f t="shared" si="20"/>
        <v>0</v>
      </c>
      <c r="N162" s="33">
        <f t="shared" si="20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188</v>
      </c>
      <c r="F164" s="14">
        <f t="shared" si="17"/>
        <v>0</v>
      </c>
      <c r="G164" s="14">
        <v>0</v>
      </c>
      <c r="H164" s="14"/>
      <c r="I164" s="14">
        <f>J164</f>
        <v>1000</v>
      </c>
      <c r="J164" s="14">
        <v>1000</v>
      </c>
      <c r="K164" s="14"/>
      <c r="L164" s="14">
        <v>0</v>
      </c>
      <c r="M164" s="14">
        <v>0</v>
      </c>
      <c r="N164" s="14"/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271</v>
      </c>
      <c r="F165" s="33">
        <f>SUM(G165:H165)</f>
        <v>81320.1</v>
      </c>
      <c r="G165" s="33">
        <f>SUM(G167,G170,G173,G176,G179,G181)</f>
        <v>31178.1</v>
      </c>
      <c r="H165" s="33">
        <f>SUM(H167,H170,H173,H176,H179,H181,)</f>
        <v>50142</v>
      </c>
      <c r="I165" s="33">
        <f>SUM(J165:K165)</f>
        <v>84335.1</v>
      </c>
      <c r="J165" s="33">
        <f>SUM(J167,J170,J173,J176,J179,J181)</f>
        <v>31613.1</v>
      </c>
      <c r="K165" s="33">
        <f>SUM(K167,K170,K173,K176,K179,K181)</f>
        <v>52722</v>
      </c>
      <c r="L165" s="33">
        <f>SUM(M165:N165)</f>
        <v>55458.082</v>
      </c>
      <c r="M165" s="33">
        <f>SUM(M167,M170,M173,M176,M179,M181)</f>
        <v>17622.528</v>
      </c>
      <c r="N165" s="33">
        <f>SUM(N167,N170,N173,N176,N179,N181)</f>
        <v>37835.554000000004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189</v>
      </c>
      <c r="F167" s="33">
        <f t="shared" si="17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189</v>
      </c>
      <c r="F169" s="14">
        <f t="shared" si="17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190</v>
      </c>
      <c r="F170" s="33">
        <f t="shared" si="17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190</v>
      </c>
      <c r="F172" s="14">
        <f t="shared" si="17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191</v>
      </c>
      <c r="F173" s="33">
        <f>SUM(G173:H173)</f>
        <v>42246</v>
      </c>
      <c r="G173" s="33">
        <f>SUM(G175)</f>
        <v>15996</v>
      </c>
      <c r="H173" s="33">
        <f>SUM(H175)</f>
        <v>26250</v>
      </c>
      <c r="I173" s="33">
        <f>SUM(J173:K173)</f>
        <v>39926</v>
      </c>
      <c r="J173" s="33">
        <f>SUM(J175)</f>
        <v>16596</v>
      </c>
      <c r="K173" s="33">
        <f>SUM(K175)</f>
        <v>23330</v>
      </c>
      <c r="L173" s="33">
        <f>SUM(M173:N173)</f>
        <v>25566.95</v>
      </c>
      <c r="M173" s="33">
        <f>SUM(M175)</f>
        <v>8718.962</v>
      </c>
      <c r="N173" s="33">
        <f>SUM(N175)</f>
        <v>16847.988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191</v>
      </c>
      <c r="F175" s="14">
        <f t="shared" si="17"/>
        <v>42246</v>
      </c>
      <c r="G175" s="14">
        <v>15996</v>
      </c>
      <c r="H175" s="72">
        <v>26250</v>
      </c>
      <c r="I175" s="14">
        <f>SUM(K175,J175)</f>
        <v>39926</v>
      </c>
      <c r="J175" s="14">
        <v>16596</v>
      </c>
      <c r="K175" s="14">
        <v>23330</v>
      </c>
      <c r="L175" s="14">
        <f>SUM(M175:N175)</f>
        <v>25566.95</v>
      </c>
      <c r="M175" s="14">
        <v>8718.962</v>
      </c>
      <c r="N175" s="14">
        <v>16847.988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192</v>
      </c>
      <c r="F176" s="33">
        <f>SUM(G176:H176)</f>
        <v>37074.1</v>
      </c>
      <c r="G176" s="33">
        <f>SUM(G178)</f>
        <v>15182.1</v>
      </c>
      <c r="H176" s="33">
        <f>SUM(H178)</f>
        <v>21892</v>
      </c>
      <c r="I176" s="33">
        <f>SUM(J176:K176)</f>
        <v>42584.1</v>
      </c>
      <c r="J176" s="33">
        <f>SUM(J178)</f>
        <v>15017.1</v>
      </c>
      <c r="K176" s="33">
        <f>SUM(K178)</f>
        <v>27567</v>
      </c>
      <c r="L176" s="33">
        <f>SUM(M176:N176)</f>
        <v>28066.131999999998</v>
      </c>
      <c r="M176" s="33">
        <f>SUM(M178)</f>
        <v>8903.566</v>
      </c>
      <c r="N176" s="33">
        <f>SUM(N178)</f>
        <v>19162.566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192</v>
      </c>
      <c r="F178" s="14">
        <f t="shared" si="17"/>
        <v>37074.1</v>
      </c>
      <c r="G178" s="14">
        <v>15182.1</v>
      </c>
      <c r="H178" s="72">
        <v>21892</v>
      </c>
      <c r="I178" s="14">
        <f>SUM(J178:K178)</f>
        <v>42584.1</v>
      </c>
      <c r="J178" s="14">
        <v>15017.1</v>
      </c>
      <c r="K178" s="14">
        <v>27567</v>
      </c>
      <c r="L178" s="14">
        <f>SUM(M178:N178)</f>
        <v>28066.131999999998</v>
      </c>
      <c r="M178" s="14">
        <v>8903.566</v>
      </c>
      <c r="N178" s="14">
        <v>19162.566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193</v>
      </c>
      <c r="F179" s="33">
        <f t="shared" si="17"/>
        <v>2000</v>
      </c>
      <c r="G179" s="33">
        <f>SUM(G180)</f>
        <v>0</v>
      </c>
      <c r="H179" s="33">
        <f>SUM(H180)</f>
        <v>2000</v>
      </c>
      <c r="I179" s="33">
        <f>SUM(J179:K179)</f>
        <v>1825</v>
      </c>
      <c r="J179" s="33">
        <f>SUM(J180)</f>
        <v>0</v>
      </c>
      <c r="K179" s="33">
        <f>SUM(K180)</f>
        <v>1825</v>
      </c>
      <c r="L179" s="33">
        <f>SUM(M179:N179)</f>
        <v>1825</v>
      </c>
      <c r="M179" s="33">
        <f>SUM(M180)</f>
        <v>0</v>
      </c>
      <c r="N179" s="33">
        <f>SUM(N180)</f>
        <v>1825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193</v>
      </c>
      <c r="F180" s="14">
        <f>SUM(G180:H180)</f>
        <v>2000</v>
      </c>
      <c r="G180" s="14" t="s">
        <v>20</v>
      </c>
      <c r="H180" s="14">
        <v>2000</v>
      </c>
      <c r="I180" s="14">
        <f>SUM(J180:K180)</f>
        <v>1825</v>
      </c>
      <c r="J180" s="14" t="s">
        <v>20</v>
      </c>
      <c r="K180" s="14">
        <v>1825</v>
      </c>
      <c r="L180" s="14">
        <f>SUM(M180:N180)</f>
        <v>1825</v>
      </c>
      <c r="M180" s="14" t="s">
        <v>20</v>
      </c>
      <c r="N180" s="14">
        <v>1825</v>
      </c>
    </row>
    <row r="181" spans="1:14" ht="27" customHeight="1">
      <c r="A181" s="7">
        <v>2660</v>
      </c>
      <c r="B181" s="20">
        <v>6</v>
      </c>
      <c r="C181" s="20">
        <v>6</v>
      </c>
      <c r="D181" s="20">
        <v>0</v>
      </c>
      <c r="E181" s="8" t="s">
        <v>194</v>
      </c>
      <c r="F181" s="33">
        <f t="shared" si="17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>
      <c r="A183" s="7">
        <v>2661</v>
      </c>
      <c r="B183" s="7">
        <v>6</v>
      </c>
      <c r="C183" s="7">
        <v>6</v>
      </c>
      <c r="D183" s="7">
        <v>1</v>
      </c>
      <c r="E183" s="9" t="s">
        <v>194</v>
      </c>
      <c r="F183" s="14">
        <f t="shared" si="17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3" t="s">
        <v>476</v>
      </c>
      <c r="F184" s="33">
        <f>SUM(F186,F191,F197,F203,F206,F209,)</f>
        <v>1400</v>
      </c>
      <c r="G184" s="33">
        <f aca="true" t="shared" si="21" ref="G184:N184">SUM(G186,G191,G197,G203,G206,G209,)</f>
        <v>1400</v>
      </c>
      <c r="H184" s="33">
        <f t="shared" si="21"/>
        <v>0</v>
      </c>
      <c r="I184" s="33">
        <f t="shared" si="21"/>
        <v>1400</v>
      </c>
      <c r="J184" s="33">
        <f t="shared" si="21"/>
        <v>1400</v>
      </c>
      <c r="K184" s="33">
        <f t="shared" si="21"/>
        <v>0</v>
      </c>
      <c r="L184" s="33">
        <f t="shared" si="21"/>
        <v>0</v>
      </c>
      <c r="M184" s="33">
        <f t="shared" si="21"/>
        <v>0</v>
      </c>
      <c r="N184" s="33">
        <f t="shared" si="21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195</v>
      </c>
      <c r="F186" s="33">
        <f t="shared" si="17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196</v>
      </c>
      <c r="F188" s="14">
        <f t="shared" si="17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197</v>
      </c>
      <c r="F189" s="14">
        <f t="shared" si="17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198</v>
      </c>
      <c r="F190" s="14">
        <f t="shared" si="17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199</v>
      </c>
      <c r="F191" s="33">
        <f t="shared" si="17"/>
        <v>1400</v>
      </c>
      <c r="G191" s="33">
        <f>SUM(G193)</f>
        <v>1400</v>
      </c>
      <c r="H191" s="33">
        <f>SUM(H193)</f>
        <v>0</v>
      </c>
      <c r="I191" s="33">
        <f>SUM(J191:K191)</f>
        <v>1000</v>
      </c>
      <c r="J191" s="33">
        <f>SUM(J193)</f>
        <v>1000</v>
      </c>
      <c r="K191" s="33">
        <f>SUM(K193)</f>
        <v>0</v>
      </c>
      <c r="L191" s="33">
        <f>SUM(M191:N191)</f>
        <v>0</v>
      </c>
      <c r="M191" s="33">
        <f>SUM(M193)</f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200</v>
      </c>
      <c r="F193" s="14">
        <f t="shared" si="17"/>
        <v>1400</v>
      </c>
      <c r="G193" s="14">
        <v>1400</v>
      </c>
      <c r="H193" s="14">
        <v>0</v>
      </c>
      <c r="I193" s="14">
        <f>SUM(J193:K193)</f>
        <v>1000</v>
      </c>
      <c r="J193" s="14">
        <v>1000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201</v>
      </c>
      <c r="F194" s="14">
        <f t="shared" si="17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202</v>
      </c>
      <c r="F195" s="14">
        <f t="shared" si="17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203</v>
      </c>
      <c r="F196" s="14">
        <f t="shared" si="17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204</v>
      </c>
      <c r="F197" s="33">
        <f t="shared" si="17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205</v>
      </c>
      <c r="F199" s="14">
        <f t="shared" si="17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206</v>
      </c>
      <c r="F200" s="14">
        <f t="shared" si="17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207</v>
      </c>
      <c r="F201" s="14">
        <f t="shared" si="17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208</v>
      </c>
      <c r="F202" s="14">
        <f t="shared" si="17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209</v>
      </c>
      <c r="F203" s="33">
        <f t="shared" si="17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209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210</v>
      </c>
      <c r="F206" s="33">
        <f t="shared" si="17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210</v>
      </c>
      <c r="F208" s="14">
        <f t="shared" si="17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>
      <c r="A209" s="7">
        <v>2760</v>
      </c>
      <c r="B209" s="20">
        <v>7</v>
      </c>
      <c r="C209" s="20">
        <v>6</v>
      </c>
      <c r="D209" s="20">
        <v>0</v>
      </c>
      <c r="E209" s="8" t="s">
        <v>211</v>
      </c>
      <c r="F209" s="33">
        <f t="shared" si="17"/>
        <v>0</v>
      </c>
      <c r="G209" s="33">
        <f>SUM(G211:G212)</f>
        <v>0</v>
      </c>
      <c r="H209" s="33">
        <f>SUM(H211:H212)</f>
        <v>0</v>
      </c>
      <c r="I209" s="33">
        <f>SUM(J209:K209)</f>
        <v>400</v>
      </c>
      <c r="J209" s="33">
        <f>SUM(J211:J212)</f>
        <v>400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>
      <c r="A211" s="7">
        <v>2761</v>
      </c>
      <c r="B211" s="7">
        <v>7</v>
      </c>
      <c r="C211" s="7">
        <v>6</v>
      </c>
      <c r="D211" s="7">
        <v>1</v>
      </c>
      <c r="E211" s="9" t="s">
        <v>212</v>
      </c>
      <c r="F211" s="14">
        <f t="shared" si="17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>
      <c r="A212" s="7">
        <v>2762</v>
      </c>
      <c r="B212" s="7">
        <v>7</v>
      </c>
      <c r="C212" s="7">
        <v>6</v>
      </c>
      <c r="D212" s="7">
        <v>2</v>
      </c>
      <c r="E212" s="9" t="s">
        <v>211</v>
      </c>
      <c r="F212" s="14">
        <f t="shared" si="17"/>
        <v>0</v>
      </c>
      <c r="G212" s="14">
        <v>0</v>
      </c>
      <c r="H212" s="14"/>
      <c r="I212" s="14">
        <f>SUM(J212:K212)</f>
        <v>400</v>
      </c>
      <c r="J212" s="14">
        <v>400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272</v>
      </c>
      <c r="F213" s="33">
        <f>SUM(F215,F218,F227,F232,F237,F240)</f>
        <v>4865</v>
      </c>
      <c r="G213" s="33">
        <f aca="true" t="shared" si="22" ref="G213:N213">SUM(G215,G218,G227,G232,G237,G240)</f>
        <v>4865</v>
      </c>
      <c r="H213" s="33">
        <f t="shared" si="22"/>
        <v>0</v>
      </c>
      <c r="I213" s="33">
        <f t="shared" si="22"/>
        <v>5085</v>
      </c>
      <c r="J213" s="33">
        <f>SUM(J215,J218,J227,J232,J237,J240)</f>
        <v>5085</v>
      </c>
      <c r="K213" s="33">
        <f t="shared" si="22"/>
        <v>0</v>
      </c>
      <c r="L213" s="33">
        <f t="shared" si="22"/>
        <v>127.5</v>
      </c>
      <c r="M213" s="33">
        <f t="shared" si="22"/>
        <v>127.5</v>
      </c>
      <c r="N213" s="33">
        <f t="shared" si="22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213</v>
      </c>
      <c r="F215" s="33">
        <f>SUM(F217)</f>
        <v>250</v>
      </c>
      <c r="G215" s="33">
        <f aca="true" t="shared" si="23" ref="G215:N215">SUM(G217)</f>
        <v>250</v>
      </c>
      <c r="H215" s="33">
        <f t="shared" si="23"/>
        <v>0</v>
      </c>
      <c r="I215" s="33">
        <f t="shared" si="23"/>
        <v>250</v>
      </c>
      <c r="J215" s="33">
        <f>SUM(J217)</f>
        <v>250</v>
      </c>
      <c r="K215" s="33">
        <f t="shared" si="23"/>
        <v>0</v>
      </c>
      <c r="L215" s="33">
        <f t="shared" si="23"/>
        <v>0</v>
      </c>
      <c r="M215" s="33">
        <f t="shared" si="23"/>
        <v>0</v>
      </c>
      <c r="N215" s="33">
        <f t="shared" si="23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213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1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214</v>
      </c>
      <c r="F218" s="33">
        <f>SUM(F220:F226)</f>
        <v>3574</v>
      </c>
      <c r="G218" s="33">
        <f aca="true" t="shared" si="24" ref="G218:N218">SUM(G220:G226)</f>
        <v>3574</v>
      </c>
      <c r="H218" s="33">
        <f t="shared" si="24"/>
        <v>0</v>
      </c>
      <c r="I218" s="33">
        <f t="shared" si="24"/>
        <v>3574</v>
      </c>
      <c r="J218" s="33">
        <f>SUM(J220:J226)</f>
        <v>3574</v>
      </c>
      <c r="K218" s="33">
        <f t="shared" si="24"/>
        <v>0</v>
      </c>
      <c r="L218" s="33">
        <f t="shared" si="24"/>
        <v>0</v>
      </c>
      <c r="M218" s="33">
        <f t="shared" si="24"/>
        <v>0</v>
      </c>
      <c r="N218" s="33">
        <f t="shared" si="24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215</v>
      </c>
      <c r="F220" s="14">
        <f aca="true" t="shared" si="25" ref="F220:F226">SUM(G220:H220)</f>
        <v>0</v>
      </c>
      <c r="G220" s="14"/>
      <c r="H220" s="14" t="s">
        <v>20</v>
      </c>
      <c r="I220" s="14">
        <f aca="true" t="shared" si="26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216</v>
      </c>
      <c r="F221" s="14">
        <f t="shared" si="25"/>
        <v>0</v>
      </c>
      <c r="G221" s="14"/>
      <c r="H221" s="14" t="s">
        <v>20</v>
      </c>
      <c r="I221" s="14">
        <f t="shared" si="26"/>
        <v>0</v>
      </c>
      <c r="J221" s="14" t="s">
        <v>20</v>
      </c>
      <c r="K221" s="14" t="s">
        <v>20</v>
      </c>
      <c r="L221" s="14">
        <f aca="true" t="shared" si="27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217</v>
      </c>
      <c r="F222" s="14">
        <f t="shared" si="25"/>
        <v>0</v>
      </c>
      <c r="G222" s="14"/>
      <c r="H222" s="14" t="s">
        <v>20</v>
      </c>
      <c r="I222" s="14">
        <f t="shared" si="26"/>
        <v>0</v>
      </c>
      <c r="J222" s="14" t="s">
        <v>20</v>
      </c>
      <c r="K222" s="14" t="s">
        <v>20</v>
      </c>
      <c r="L222" s="14">
        <f t="shared" si="27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218</v>
      </c>
      <c r="F223" s="14">
        <f t="shared" si="25"/>
        <v>3574</v>
      </c>
      <c r="G223" s="14">
        <v>3574</v>
      </c>
      <c r="H223" s="14" t="s">
        <v>20</v>
      </c>
      <c r="I223" s="14">
        <f t="shared" si="26"/>
        <v>3574</v>
      </c>
      <c r="J223" s="14">
        <v>3574</v>
      </c>
      <c r="K223" s="14" t="s">
        <v>20</v>
      </c>
      <c r="L223" s="14">
        <f t="shared" si="27"/>
        <v>0</v>
      </c>
      <c r="M223" s="14">
        <v>0</v>
      </c>
      <c r="N223" s="14" t="s">
        <v>20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219</v>
      </c>
      <c r="F224" s="14">
        <f t="shared" si="25"/>
        <v>0</v>
      </c>
      <c r="G224" s="14"/>
      <c r="H224" s="14" t="s">
        <v>20</v>
      </c>
      <c r="I224" s="14">
        <f t="shared" si="26"/>
        <v>0</v>
      </c>
      <c r="J224" s="14" t="s">
        <v>20</v>
      </c>
      <c r="K224" s="14" t="s">
        <v>20</v>
      </c>
      <c r="L224" s="14">
        <f t="shared" si="27"/>
        <v>0</v>
      </c>
      <c r="M224" s="14" t="s">
        <v>20</v>
      </c>
      <c r="N224" s="14" t="s">
        <v>20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220</v>
      </c>
      <c r="F225" s="14">
        <f t="shared" si="25"/>
        <v>0</v>
      </c>
      <c r="G225" s="14"/>
      <c r="H225" s="14" t="s">
        <v>20</v>
      </c>
      <c r="I225" s="14">
        <f t="shared" si="26"/>
        <v>0</v>
      </c>
      <c r="J225" s="14" t="s">
        <v>20</v>
      </c>
      <c r="K225" s="14" t="s">
        <v>20</v>
      </c>
      <c r="L225" s="14">
        <f t="shared" si="27"/>
        <v>0</v>
      </c>
      <c r="M225" s="14" t="s">
        <v>20</v>
      </c>
      <c r="N225" s="14" t="s">
        <v>20</v>
      </c>
    </row>
    <row r="226" spans="1:14" ht="1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221</v>
      </c>
      <c r="F226" s="14">
        <f t="shared" si="25"/>
        <v>0</v>
      </c>
      <c r="G226" s="14">
        <v>0</v>
      </c>
      <c r="H226" s="14" t="s">
        <v>20</v>
      </c>
      <c r="I226" s="14">
        <f>SUM(J226)</f>
        <v>0</v>
      </c>
      <c r="J226" s="14">
        <v>0</v>
      </c>
      <c r="K226" s="14" t="s">
        <v>20</v>
      </c>
      <c r="L226" s="14">
        <f t="shared" si="27"/>
        <v>0</v>
      </c>
      <c r="M226" s="14">
        <v>0</v>
      </c>
      <c r="N226" s="14" t="s">
        <v>20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263</v>
      </c>
      <c r="F227" s="33">
        <f>SUM(F229:F231)</f>
        <v>250</v>
      </c>
      <c r="G227" s="33">
        <f aca="true" t="shared" si="28" ref="G227:N227">SUM(G229:G231)</f>
        <v>250</v>
      </c>
      <c r="H227" s="33">
        <f t="shared" si="28"/>
        <v>0</v>
      </c>
      <c r="I227" s="33">
        <f t="shared" si="28"/>
        <v>470</v>
      </c>
      <c r="J227" s="33">
        <f t="shared" si="28"/>
        <v>470</v>
      </c>
      <c r="K227" s="33">
        <f t="shared" si="28"/>
        <v>0</v>
      </c>
      <c r="L227" s="33">
        <f t="shared" si="28"/>
        <v>127.5</v>
      </c>
      <c r="M227" s="33">
        <f t="shared" si="28"/>
        <v>127.5</v>
      </c>
      <c r="N227" s="33">
        <f t="shared" si="28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222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1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223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224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470</v>
      </c>
      <c r="J231" s="14">
        <v>470</v>
      </c>
      <c r="K231" s="14" t="s">
        <v>20</v>
      </c>
      <c r="L231" s="14">
        <f>SUM(M231:N231)</f>
        <v>127.5</v>
      </c>
      <c r="M231" s="14">
        <v>127.5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225</v>
      </c>
      <c r="F232" s="33">
        <f>SUM(F234:F236)</f>
        <v>791</v>
      </c>
      <c r="G232" s="33">
        <f aca="true" t="shared" si="29" ref="G232:N232">SUM(G234:G236)</f>
        <v>791</v>
      </c>
      <c r="H232" s="33">
        <f t="shared" si="29"/>
        <v>0</v>
      </c>
      <c r="I232" s="33">
        <f t="shared" si="29"/>
        <v>791</v>
      </c>
      <c r="J232" s="33">
        <f t="shared" si="29"/>
        <v>791</v>
      </c>
      <c r="K232" s="33">
        <f t="shared" si="29"/>
        <v>0</v>
      </c>
      <c r="L232" s="33">
        <f t="shared" si="29"/>
        <v>0</v>
      </c>
      <c r="M232" s="33">
        <f t="shared" si="29"/>
        <v>0</v>
      </c>
      <c r="N232" s="33">
        <f t="shared" si="29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226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 t="s">
        <v>20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227</v>
      </c>
      <c r="F235" s="14">
        <f>SUM(G235:H235)</f>
        <v>541</v>
      </c>
      <c r="G235" s="14">
        <v>541</v>
      </c>
      <c r="H235" s="14" t="s">
        <v>20</v>
      </c>
      <c r="I235" s="14">
        <f>SUM(J235:K235)</f>
        <v>541</v>
      </c>
      <c r="J235" s="14">
        <v>541</v>
      </c>
      <c r="K235" s="14" t="s">
        <v>20</v>
      </c>
      <c r="L235" s="14">
        <f>SUM(M235:N235)</f>
        <v>0</v>
      </c>
      <c r="M235" s="14">
        <v>0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225</v>
      </c>
      <c r="F236" s="14">
        <f>SUM(G236:H236)</f>
        <v>250</v>
      </c>
      <c r="G236" s="14">
        <v>250</v>
      </c>
      <c r="H236" s="14" t="s">
        <v>20</v>
      </c>
      <c r="I236" s="14">
        <f>SUM(J236:K236)</f>
        <v>250</v>
      </c>
      <c r="J236" s="14">
        <v>250</v>
      </c>
      <c r="K236" s="14" t="s">
        <v>20</v>
      </c>
      <c r="L236" s="14">
        <f>SUM(M236:N236)</f>
        <v>0</v>
      </c>
      <c r="M236" s="14">
        <v>0</v>
      </c>
      <c r="N236" s="14" t="s">
        <v>20</v>
      </c>
    </row>
    <row r="237" spans="1:14" ht="27" hidden="1">
      <c r="A237" s="7">
        <v>2850</v>
      </c>
      <c r="B237" s="20">
        <v>8</v>
      </c>
      <c r="C237" s="20">
        <v>5</v>
      </c>
      <c r="D237" s="20">
        <v>0</v>
      </c>
      <c r="E237" s="8" t="s">
        <v>228</v>
      </c>
      <c r="F237" s="33">
        <f>SUM(F239)</f>
        <v>0</v>
      </c>
      <c r="G237" s="33">
        <f aca="true" t="shared" si="30" ref="G237:N237">SUM(G239)</f>
        <v>0</v>
      </c>
      <c r="H237" s="33">
        <f t="shared" si="30"/>
        <v>0</v>
      </c>
      <c r="I237" s="33">
        <f t="shared" si="30"/>
        <v>0</v>
      </c>
      <c r="J237" s="33">
        <f t="shared" si="30"/>
        <v>0</v>
      </c>
      <c r="K237" s="33">
        <f t="shared" si="30"/>
        <v>0</v>
      </c>
      <c r="L237" s="33">
        <f t="shared" si="30"/>
        <v>0</v>
      </c>
      <c r="M237" s="33">
        <f t="shared" si="30"/>
        <v>0</v>
      </c>
      <c r="N237" s="33">
        <f t="shared" si="30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 hidden="1">
      <c r="A239" s="7">
        <v>2851</v>
      </c>
      <c r="B239" s="7">
        <v>8</v>
      </c>
      <c r="C239" s="7">
        <v>5</v>
      </c>
      <c r="D239" s="7">
        <v>1</v>
      </c>
      <c r="E239" s="9" t="s">
        <v>228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229</v>
      </c>
      <c r="F240" s="33">
        <f>SUM(F242)</f>
        <v>0</v>
      </c>
      <c r="G240" s="33">
        <f aca="true" t="shared" si="31" ref="G240:N240">SUM(G242)</f>
        <v>0</v>
      </c>
      <c r="H240" s="33">
        <f t="shared" si="31"/>
        <v>0</v>
      </c>
      <c r="I240" s="33">
        <f t="shared" si="31"/>
        <v>0</v>
      </c>
      <c r="J240" s="33">
        <f t="shared" si="31"/>
        <v>0</v>
      </c>
      <c r="K240" s="33">
        <f t="shared" si="31"/>
        <v>0</v>
      </c>
      <c r="L240" s="33">
        <f t="shared" si="31"/>
        <v>0</v>
      </c>
      <c r="M240" s="33">
        <f t="shared" si="31"/>
        <v>0</v>
      </c>
      <c r="N240" s="33">
        <f t="shared" si="31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229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274</v>
      </c>
      <c r="F243" s="33">
        <f>SUM(F245,F249,F253,F257,F261,F265,F268,F271)</f>
        <v>42277.8</v>
      </c>
      <c r="G243" s="33">
        <f aca="true" t="shared" si="32" ref="G243:N243">SUM(G245,G249,G253,G257,G261,G265,G268,G271)</f>
        <v>42277.8</v>
      </c>
      <c r="H243" s="33">
        <f t="shared" si="32"/>
        <v>0</v>
      </c>
      <c r="I243" s="33">
        <f t="shared" si="32"/>
        <v>43953</v>
      </c>
      <c r="J243" s="33">
        <f t="shared" si="32"/>
        <v>43953</v>
      </c>
      <c r="K243" s="33">
        <f t="shared" si="32"/>
        <v>0</v>
      </c>
      <c r="L243" s="33">
        <f t="shared" si="32"/>
        <v>26100.199</v>
      </c>
      <c r="M243" s="33">
        <f t="shared" si="32"/>
        <v>26100.199</v>
      </c>
      <c r="N243" s="33">
        <f t="shared" si="32"/>
        <v>0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230</v>
      </c>
      <c r="F245" s="33">
        <f>SUM(F247:F248)</f>
        <v>20590.6</v>
      </c>
      <c r="G245" s="33">
        <f aca="true" t="shared" si="33" ref="G245:N245">SUM(G247:G248)</f>
        <v>20590.6</v>
      </c>
      <c r="H245" s="33">
        <f t="shared" si="33"/>
        <v>0</v>
      </c>
      <c r="I245" s="33">
        <f t="shared" si="33"/>
        <v>22145.8</v>
      </c>
      <c r="J245" s="33">
        <f t="shared" si="33"/>
        <v>22145.8</v>
      </c>
      <c r="K245" s="33">
        <f t="shared" si="33"/>
        <v>0</v>
      </c>
      <c r="L245" s="33">
        <f t="shared" si="33"/>
        <v>13470.202</v>
      </c>
      <c r="M245" s="33">
        <f t="shared" si="33"/>
        <v>13470.202</v>
      </c>
      <c r="N245" s="33">
        <f t="shared" si="33"/>
        <v>0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231</v>
      </c>
      <c r="F247" s="14">
        <f>SUM(G247:H247)</f>
        <v>20590.6</v>
      </c>
      <c r="G247" s="14">
        <v>20590.6</v>
      </c>
      <c r="H247" s="14" t="s">
        <v>20</v>
      </c>
      <c r="I247" s="14">
        <f>SUM(J247:K247)</f>
        <v>22145.8</v>
      </c>
      <c r="J247" s="14">
        <v>22145.8</v>
      </c>
      <c r="K247" s="14" t="s">
        <v>20</v>
      </c>
      <c r="L247" s="14">
        <f>SUM(M247:N247)</f>
        <v>13470.202</v>
      </c>
      <c r="M247" s="14">
        <v>13470.202</v>
      </c>
      <c r="N247" s="14" t="s">
        <v>20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232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233</v>
      </c>
      <c r="F249" s="33">
        <f>SUM(F251:F252)</f>
        <v>1650</v>
      </c>
      <c r="G249" s="33">
        <f aca="true" t="shared" si="34" ref="G249:N249">SUM(G251:G252)</f>
        <v>1650</v>
      </c>
      <c r="H249" s="33">
        <f t="shared" si="34"/>
        <v>0</v>
      </c>
      <c r="I249" s="33">
        <f t="shared" si="34"/>
        <v>1650</v>
      </c>
      <c r="J249" s="33">
        <f t="shared" si="34"/>
        <v>1650</v>
      </c>
      <c r="K249" s="33">
        <f t="shared" si="34"/>
        <v>0</v>
      </c>
      <c r="L249" s="33">
        <f t="shared" si="34"/>
        <v>200</v>
      </c>
      <c r="M249" s="33">
        <f t="shared" si="34"/>
        <v>200</v>
      </c>
      <c r="N249" s="33">
        <f t="shared" si="34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234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235</v>
      </c>
      <c r="F252" s="14">
        <f>SUM(G252:H252)</f>
        <v>1650</v>
      </c>
      <c r="G252" s="14">
        <v>1650</v>
      </c>
      <c r="H252" s="14" t="s">
        <v>20</v>
      </c>
      <c r="I252" s="14">
        <f>SUM(J252:K252)</f>
        <v>1650</v>
      </c>
      <c r="J252" s="14">
        <v>1650</v>
      </c>
      <c r="K252" s="14" t="s">
        <v>20</v>
      </c>
      <c r="L252" s="14">
        <f>SUM(M252:N252)</f>
        <v>200</v>
      </c>
      <c r="M252" s="14">
        <v>200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236</v>
      </c>
      <c r="F253" s="33">
        <f>SUM(F255:F256)</f>
        <v>0</v>
      </c>
      <c r="G253" s="33">
        <f aca="true" t="shared" si="35" ref="G253:N253">SUM(G255:G256)</f>
        <v>0</v>
      </c>
      <c r="H253" s="33">
        <f t="shared" si="35"/>
        <v>0</v>
      </c>
      <c r="I253" s="33">
        <f t="shared" si="35"/>
        <v>0</v>
      </c>
      <c r="J253" s="33">
        <f t="shared" si="35"/>
        <v>0</v>
      </c>
      <c r="K253" s="33">
        <f t="shared" si="35"/>
        <v>0</v>
      </c>
      <c r="L253" s="33">
        <f t="shared" si="35"/>
        <v>0</v>
      </c>
      <c r="M253" s="33">
        <f t="shared" si="35"/>
        <v>0</v>
      </c>
      <c r="N253" s="33">
        <f t="shared" si="35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237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238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1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239</v>
      </c>
      <c r="F257" s="33">
        <f>SUM(F259:F260)</f>
        <v>0</v>
      </c>
      <c r="G257" s="33">
        <f aca="true" t="shared" si="36" ref="G257:N257">SUM(G259:G260)</f>
        <v>0</v>
      </c>
      <c r="H257" s="33">
        <f>SUM(H259:H260)</f>
        <v>0</v>
      </c>
      <c r="I257" s="33">
        <f t="shared" si="36"/>
        <v>0</v>
      </c>
      <c r="J257" s="33">
        <f t="shared" si="36"/>
        <v>0</v>
      </c>
      <c r="K257" s="33">
        <f t="shared" si="36"/>
        <v>0</v>
      </c>
      <c r="L257" s="33">
        <f t="shared" si="36"/>
        <v>0</v>
      </c>
      <c r="M257" s="33">
        <f t="shared" si="36"/>
        <v>0</v>
      </c>
      <c r="N257" s="33">
        <f t="shared" si="36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240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1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241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242</v>
      </c>
      <c r="F261" s="33">
        <f>SUM(F263:F264)</f>
        <v>20037.2</v>
      </c>
      <c r="G261" s="33">
        <f>SUM(G263:G264)</f>
        <v>20037.2</v>
      </c>
      <c r="H261" s="33">
        <f>SUM(H263:H264)</f>
        <v>0</v>
      </c>
      <c r="I261" s="33">
        <f>SUM(I263:I264)</f>
        <v>20157.2</v>
      </c>
      <c r="J261" s="33">
        <f>SUM(J263)</f>
        <v>20157.2</v>
      </c>
      <c r="K261" s="33">
        <f>SUM(K263)</f>
        <v>0</v>
      </c>
      <c r="L261" s="33">
        <f>SUM(L263)</f>
        <v>12429.997</v>
      </c>
      <c r="M261" s="33">
        <f>SUM(M263)</f>
        <v>12429.997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243</v>
      </c>
      <c r="F263" s="14">
        <f>SUM(G263:H263)</f>
        <v>20037.2</v>
      </c>
      <c r="G263" s="14">
        <v>20037.2</v>
      </c>
      <c r="H263" s="14" t="s">
        <v>20</v>
      </c>
      <c r="I263" s="14">
        <f>SUM(J263:K263)</f>
        <v>20157.2</v>
      </c>
      <c r="J263" s="14">
        <v>20157.2</v>
      </c>
      <c r="K263" s="14" t="s">
        <v>20</v>
      </c>
      <c r="L263" s="14">
        <f>SUM(M263:N263)</f>
        <v>12429.997</v>
      </c>
      <c r="M263" s="14">
        <v>12429.997</v>
      </c>
      <c r="N263" s="14" t="s">
        <v>20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244</v>
      </c>
      <c r="F264" s="14">
        <f>SUM(G264:H264)</f>
        <v>0</v>
      </c>
      <c r="G264" s="14" t="s">
        <v>20</v>
      </c>
      <c r="H264" s="14" t="s">
        <v>20</v>
      </c>
      <c r="I264" s="14">
        <f>SUM(J264:K264)</f>
        <v>0</v>
      </c>
      <c r="J264" s="14" t="s">
        <v>20</v>
      </c>
      <c r="K264" s="14" t="s">
        <v>20</v>
      </c>
      <c r="L264" s="14">
        <f>SUM(M264:N264)</f>
        <v>0</v>
      </c>
      <c r="M264" s="14" t="s">
        <v>20</v>
      </c>
      <c r="N264" s="14" t="s">
        <v>20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245</v>
      </c>
      <c r="F265" s="33">
        <f>SUM(F267)</f>
        <v>0</v>
      </c>
      <c r="G265" s="33">
        <f aca="true" t="shared" si="37" ref="G265:N265">SUM(G267)</f>
        <v>0</v>
      </c>
      <c r="H265" s="33">
        <f t="shared" si="37"/>
        <v>0</v>
      </c>
      <c r="I265" s="33">
        <f t="shared" si="37"/>
        <v>0</v>
      </c>
      <c r="J265" s="33">
        <f t="shared" si="37"/>
        <v>0</v>
      </c>
      <c r="K265" s="33">
        <f t="shared" si="37"/>
        <v>0</v>
      </c>
      <c r="L265" s="33">
        <f t="shared" si="37"/>
        <v>0</v>
      </c>
      <c r="M265" s="33">
        <f t="shared" si="37"/>
        <v>0</v>
      </c>
      <c r="N265" s="33">
        <f t="shared" si="37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245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 hidden="1">
      <c r="A268" s="7">
        <v>2970</v>
      </c>
      <c r="B268" s="20">
        <v>9</v>
      </c>
      <c r="C268" s="20">
        <v>7</v>
      </c>
      <c r="D268" s="20">
        <v>0</v>
      </c>
      <c r="E268" s="8" t="s">
        <v>246</v>
      </c>
      <c r="F268" s="33">
        <f>SUM(F270)</f>
        <v>0</v>
      </c>
      <c r="G268" s="33">
        <f aca="true" t="shared" si="38" ref="G268:N268">SUM(G270)</f>
        <v>0</v>
      </c>
      <c r="H268" s="33">
        <f t="shared" si="38"/>
        <v>0</v>
      </c>
      <c r="I268" s="33">
        <f t="shared" si="38"/>
        <v>0</v>
      </c>
      <c r="J268" s="33">
        <f t="shared" si="38"/>
        <v>0</v>
      </c>
      <c r="K268" s="33">
        <f t="shared" si="38"/>
        <v>0</v>
      </c>
      <c r="L268" s="33">
        <f t="shared" si="38"/>
        <v>0</v>
      </c>
      <c r="M268" s="33">
        <f t="shared" si="38"/>
        <v>0</v>
      </c>
      <c r="N268" s="33">
        <f t="shared" si="38"/>
        <v>0</v>
      </c>
    </row>
    <row r="269" spans="1:14" ht="15" customHeight="1" hidden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 hidden="1">
      <c r="A270" s="7">
        <v>2971</v>
      </c>
      <c r="B270" s="7">
        <v>9</v>
      </c>
      <c r="C270" s="7">
        <v>7</v>
      </c>
      <c r="D270" s="7">
        <v>1</v>
      </c>
      <c r="E270" s="9" t="s">
        <v>246</v>
      </c>
      <c r="F270" s="14">
        <f>SUM(G270:H270)</f>
        <v>0</v>
      </c>
      <c r="G270" s="14" t="s">
        <v>20</v>
      </c>
      <c r="H270" s="14" t="s">
        <v>20</v>
      </c>
      <c r="I270" s="14">
        <f>SUM(J270:K270)</f>
        <v>0</v>
      </c>
      <c r="J270" s="14" t="s">
        <v>20</v>
      </c>
      <c r="K270" s="14" t="s">
        <v>20</v>
      </c>
      <c r="L270" s="14">
        <f>SUM(M270:N270)</f>
        <v>0</v>
      </c>
      <c r="M270" s="14" t="s">
        <v>20</v>
      </c>
      <c r="N270" s="14" t="s">
        <v>20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247</v>
      </c>
      <c r="F271" s="33">
        <f>SUM(F273)</f>
        <v>0</v>
      </c>
      <c r="G271" s="33">
        <f aca="true" t="shared" si="39" ref="G271:N271">SUM(G273)</f>
        <v>0</v>
      </c>
      <c r="H271" s="33">
        <f t="shared" si="39"/>
        <v>0</v>
      </c>
      <c r="I271" s="33">
        <f t="shared" si="39"/>
        <v>0</v>
      </c>
      <c r="J271" s="33">
        <f t="shared" si="39"/>
        <v>0</v>
      </c>
      <c r="K271" s="33">
        <f t="shared" si="39"/>
        <v>0</v>
      </c>
      <c r="L271" s="33">
        <f t="shared" si="39"/>
        <v>0</v>
      </c>
      <c r="M271" s="33">
        <f t="shared" si="39"/>
        <v>0</v>
      </c>
      <c r="N271" s="33">
        <f t="shared" si="39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247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511</v>
      </c>
      <c r="F274" s="33">
        <f>SUM(F276,F280,F283,F286,F289,F292,F295,F298,F302)</f>
        <v>3870</v>
      </c>
      <c r="G274" s="33">
        <f aca="true" t="shared" si="40" ref="G274:N274">SUM(G276,G280,G283,G286,G289,G292,G295,G298,G302)</f>
        <v>3870</v>
      </c>
      <c r="H274" s="33">
        <f t="shared" si="40"/>
        <v>0</v>
      </c>
      <c r="I274" s="33">
        <f t="shared" si="40"/>
        <v>3870</v>
      </c>
      <c r="J274" s="33">
        <f t="shared" si="40"/>
        <v>3870</v>
      </c>
      <c r="K274" s="33">
        <f t="shared" si="40"/>
        <v>0</v>
      </c>
      <c r="L274" s="33">
        <f t="shared" si="40"/>
        <v>1080</v>
      </c>
      <c r="M274" s="33">
        <f t="shared" si="40"/>
        <v>1080</v>
      </c>
      <c r="N274" s="33">
        <f t="shared" si="40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248</v>
      </c>
      <c r="F276" s="33">
        <f>SUM(F278:F279)</f>
        <v>0</v>
      </c>
      <c r="G276" s="33">
        <f>SUM(G278:G279)</f>
        <v>0</v>
      </c>
      <c r="H276" s="33">
        <f aca="true" t="shared" si="41" ref="H276:N276">SUM(H278:H279)</f>
        <v>0</v>
      </c>
      <c r="I276" s="33">
        <f t="shared" si="41"/>
        <v>0</v>
      </c>
      <c r="J276" s="33">
        <f t="shared" si="41"/>
        <v>0</v>
      </c>
      <c r="K276" s="33">
        <f t="shared" si="41"/>
        <v>0</v>
      </c>
      <c r="L276" s="33">
        <f t="shared" si="41"/>
        <v>0</v>
      </c>
      <c r="M276" s="33">
        <f t="shared" si="41"/>
        <v>0</v>
      </c>
      <c r="N276" s="33">
        <f t="shared" si="41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249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250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251</v>
      </c>
      <c r="F280" s="33">
        <f>SUM(F282)</f>
        <v>0</v>
      </c>
      <c r="G280" s="33">
        <f aca="true" t="shared" si="42" ref="G280:N280">SUM(G282)</f>
        <v>0</v>
      </c>
      <c r="H280" s="33">
        <f t="shared" si="42"/>
        <v>0</v>
      </c>
      <c r="I280" s="33">
        <f t="shared" si="42"/>
        <v>0</v>
      </c>
      <c r="J280" s="33">
        <f t="shared" si="42"/>
        <v>0</v>
      </c>
      <c r="K280" s="33">
        <f t="shared" si="42"/>
        <v>0</v>
      </c>
      <c r="L280" s="33">
        <f t="shared" si="42"/>
        <v>0</v>
      </c>
      <c r="M280" s="33">
        <f t="shared" si="42"/>
        <v>0</v>
      </c>
      <c r="N280" s="33">
        <f t="shared" si="42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251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252</v>
      </c>
      <c r="F283" s="33">
        <f>SUM(F285)</f>
        <v>720</v>
      </c>
      <c r="G283" s="33">
        <f>SUM(G285)</f>
        <v>720</v>
      </c>
      <c r="H283" s="33">
        <f>SUM(H285)</f>
        <v>0</v>
      </c>
      <c r="I283" s="33">
        <f aca="true" t="shared" si="43" ref="I283:N283">SUM(I285)</f>
        <v>720</v>
      </c>
      <c r="J283" s="33">
        <f t="shared" si="43"/>
        <v>720</v>
      </c>
      <c r="K283" s="33">
        <f t="shared" si="43"/>
        <v>0</v>
      </c>
      <c r="L283" s="33">
        <f t="shared" si="43"/>
        <v>30</v>
      </c>
      <c r="M283" s="33">
        <f t="shared" si="43"/>
        <v>30</v>
      </c>
      <c r="N283" s="33">
        <f t="shared" si="43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252</v>
      </c>
      <c r="F285" s="14">
        <f>SUM(G285:H285)</f>
        <v>720</v>
      </c>
      <c r="G285" s="14">
        <v>720</v>
      </c>
      <c r="H285" s="14" t="s">
        <v>20</v>
      </c>
      <c r="I285" s="14">
        <f>SUM(J285:K285)</f>
        <v>720</v>
      </c>
      <c r="J285" s="14">
        <v>720</v>
      </c>
      <c r="K285" s="14" t="s">
        <v>20</v>
      </c>
      <c r="L285" s="14">
        <f>SUM(M285:N285)</f>
        <v>30</v>
      </c>
      <c r="M285" s="14">
        <v>30</v>
      </c>
      <c r="N285" s="14" t="s">
        <v>20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253</v>
      </c>
      <c r="F286" s="33">
        <f>SUM(F288)</f>
        <v>2310</v>
      </c>
      <c r="G286" s="33">
        <f aca="true" t="shared" si="44" ref="G286:N286">SUM(G288)</f>
        <v>2310</v>
      </c>
      <c r="H286" s="33">
        <f t="shared" si="44"/>
        <v>0</v>
      </c>
      <c r="I286" s="33">
        <f t="shared" si="44"/>
        <v>2310</v>
      </c>
      <c r="J286" s="33">
        <f t="shared" si="44"/>
        <v>2310</v>
      </c>
      <c r="K286" s="33">
        <f t="shared" si="44"/>
        <v>0</v>
      </c>
      <c r="L286" s="33">
        <f t="shared" si="44"/>
        <v>570</v>
      </c>
      <c r="M286" s="33">
        <f t="shared" si="44"/>
        <v>570</v>
      </c>
      <c r="N286" s="33">
        <f t="shared" si="44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253</v>
      </c>
      <c r="F288" s="14">
        <f>SUM(G288:H288)</f>
        <v>2310</v>
      </c>
      <c r="G288" s="14">
        <v>2310</v>
      </c>
      <c r="H288" s="14" t="s">
        <v>20</v>
      </c>
      <c r="I288" s="14">
        <f>SUM(J288:K288)</f>
        <v>2310</v>
      </c>
      <c r="J288" s="14">
        <v>2310</v>
      </c>
      <c r="K288" s="14" t="s">
        <v>20</v>
      </c>
      <c r="L288" s="14">
        <f>SUM(M288:N288)</f>
        <v>570</v>
      </c>
      <c r="M288" s="14">
        <v>570</v>
      </c>
      <c r="N288" s="14" t="s">
        <v>20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254</v>
      </c>
      <c r="F289" s="33">
        <f>SUM(F291)</f>
        <v>0</v>
      </c>
      <c r="G289" s="33">
        <f aca="true" t="shared" si="45" ref="G289:N289">SUM(G291)</f>
        <v>0</v>
      </c>
      <c r="H289" s="33">
        <f t="shared" si="45"/>
        <v>0</v>
      </c>
      <c r="I289" s="33">
        <f t="shared" si="45"/>
        <v>0</v>
      </c>
      <c r="J289" s="33">
        <f t="shared" si="45"/>
        <v>0</v>
      </c>
      <c r="K289" s="33">
        <f t="shared" si="45"/>
        <v>0</v>
      </c>
      <c r="L289" s="33">
        <f t="shared" si="45"/>
        <v>0</v>
      </c>
      <c r="M289" s="33">
        <f t="shared" si="45"/>
        <v>0</v>
      </c>
      <c r="N289" s="33">
        <f t="shared" si="45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254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255</v>
      </c>
      <c r="F292" s="33">
        <f aca="true" t="shared" si="46" ref="F292:N292">SUM(F294)</f>
        <v>0</v>
      </c>
      <c r="G292" s="33">
        <f t="shared" si="46"/>
        <v>0</v>
      </c>
      <c r="H292" s="33">
        <f t="shared" si="46"/>
        <v>0</v>
      </c>
      <c r="I292" s="33">
        <f t="shared" si="46"/>
        <v>0</v>
      </c>
      <c r="J292" s="33">
        <f t="shared" si="46"/>
        <v>0</v>
      </c>
      <c r="K292" s="33">
        <f t="shared" si="46"/>
        <v>0</v>
      </c>
      <c r="L292" s="33">
        <f t="shared" si="46"/>
        <v>0</v>
      </c>
      <c r="M292" s="33">
        <f t="shared" si="46"/>
        <v>0</v>
      </c>
      <c r="N292" s="33">
        <f t="shared" si="46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255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256</v>
      </c>
      <c r="F295" s="33">
        <f>SUM(F297)</f>
        <v>840</v>
      </c>
      <c r="G295" s="33">
        <f>SUM(G297)</f>
        <v>840</v>
      </c>
      <c r="H295" s="33">
        <f aca="true" t="shared" si="47" ref="H295:N295">SUM(H297)</f>
        <v>0</v>
      </c>
      <c r="I295" s="33">
        <f t="shared" si="47"/>
        <v>840</v>
      </c>
      <c r="J295" s="33">
        <f t="shared" si="47"/>
        <v>840</v>
      </c>
      <c r="K295" s="33">
        <f t="shared" si="47"/>
        <v>0</v>
      </c>
      <c r="L295" s="33">
        <f t="shared" si="47"/>
        <v>480</v>
      </c>
      <c r="M295" s="33">
        <f t="shared" si="47"/>
        <v>480</v>
      </c>
      <c r="N295" s="33">
        <f t="shared" si="47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256</v>
      </c>
      <c r="F297" s="14">
        <f>SUM(G297:H297)</f>
        <v>840</v>
      </c>
      <c r="G297" s="14">
        <v>840</v>
      </c>
      <c r="H297" s="14" t="s">
        <v>20</v>
      </c>
      <c r="I297" s="14">
        <f>SUM(J297)</f>
        <v>840</v>
      </c>
      <c r="J297" s="14">
        <v>840</v>
      </c>
      <c r="K297" s="14" t="s">
        <v>20</v>
      </c>
      <c r="L297" s="14">
        <f>SUM(M297:N297)</f>
        <v>480</v>
      </c>
      <c r="M297" s="14">
        <v>480</v>
      </c>
      <c r="N297" s="14" t="s">
        <v>20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257</v>
      </c>
      <c r="F298" s="33">
        <f>SUM(F300)</f>
        <v>0</v>
      </c>
      <c r="G298" s="33">
        <f>SUM(G300)</f>
        <v>0</v>
      </c>
      <c r="H298" s="33">
        <f aca="true" t="shared" si="48" ref="H298:N298">SUM(H300)</f>
        <v>0</v>
      </c>
      <c r="I298" s="33">
        <f t="shared" si="48"/>
        <v>0</v>
      </c>
      <c r="J298" s="33">
        <f t="shared" si="48"/>
        <v>0</v>
      </c>
      <c r="K298" s="33">
        <f t="shared" si="48"/>
        <v>0</v>
      </c>
      <c r="L298" s="33">
        <f t="shared" si="48"/>
        <v>0</v>
      </c>
      <c r="M298" s="33">
        <f t="shared" si="48"/>
        <v>0</v>
      </c>
      <c r="N298" s="33">
        <f t="shared" si="48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257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258</v>
      </c>
      <c r="F302" s="33">
        <f>SUM(F304:F305)</f>
        <v>0</v>
      </c>
      <c r="G302" s="33">
        <f aca="true" t="shared" si="49" ref="G302:N302">SUM(G304)</f>
        <v>0</v>
      </c>
      <c r="H302" s="33">
        <f t="shared" si="49"/>
        <v>0</v>
      </c>
      <c r="I302" s="33">
        <f t="shared" si="49"/>
        <v>0</v>
      </c>
      <c r="J302" s="33">
        <f t="shared" si="49"/>
        <v>0</v>
      </c>
      <c r="K302" s="33">
        <f t="shared" si="49"/>
        <v>0</v>
      </c>
      <c r="L302" s="33">
        <f t="shared" si="49"/>
        <v>0</v>
      </c>
      <c r="M302" s="33">
        <f t="shared" si="49"/>
        <v>0</v>
      </c>
      <c r="N302" s="33">
        <f t="shared" si="49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258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259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264</v>
      </c>
      <c r="F306" s="33">
        <f>SUM(F310)</f>
        <v>16152.4</v>
      </c>
      <c r="G306" s="33">
        <f>SUM(G308)</f>
        <v>16152.4</v>
      </c>
      <c r="H306" s="33">
        <f>SUM(H308)</f>
        <v>0</v>
      </c>
      <c r="I306" s="33">
        <f>SUM(I310)</f>
        <v>16425.8</v>
      </c>
      <c r="J306" s="33">
        <f>SUM(J308)</f>
        <v>16425.8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260</v>
      </c>
      <c r="F308" s="33">
        <f aca="true" t="shared" si="50" ref="F308:K308">SUM(F310)</f>
        <v>16152.4</v>
      </c>
      <c r="G308" s="33">
        <f t="shared" si="50"/>
        <v>16152.4</v>
      </c>
      <c r="H308" s="33">
        <f t="shared" si="50"/>
        <v>0</v>
      </c>
      <c r="I308" s="33">
        <f t="shared" si="50"/>
        <v>16425.8</v>
      </c>
      <c r="J308" s="33">
        <f t="shared" si="50"/>
        <v>16425.8</v>
      </c>
      <c r="K308" s="33">
        <f t="shared" si="50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>
        <f>SUM(G309:H309)</f>
        <v>0</v>
      </c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261</v>
      </c>
      <c r="F310" s="14">
        <f>SUM(G310:H310)-Եկամուտներ!F95</f>
        <v>16152.4</v>
      </c>
      <c r="G310" s="72">
        <v>16152.4</v>
      </c>
      <c r="H310" s="14">
        <v>0</v>
      </c>
      <c r="I310" s="14">
        <f>SUM(J310:K310)-Եկամուտներ!I95</f>
        <v>16425.8</v>
      </c>
      <c r="J310" s="14">
        <v>16425.8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B6:B8"/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</mergeCells>
  <printOptions/>
  <pageMargins left="0.5118110236220472" right="0.1968503937007874" top="0.7480314960629921" bottom="0.7480314960629921" header="0.31496062992125984" footer="0.31496062992125984"/>
  <pageSetup firstPageNumber="5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12" width="9.7109375" style="4" customWidth="1"/>
  </cols>
  <sheetData>
    <row r="1" spans="1:12" ht="19.5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9.5" customHeight="1">
      <c r="A2" s="95" t="s">
        <v>98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15" customFormat="1" ht="19.5" customHeight="1">
      <c r="A3" s="80" t="s">
        <v>275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15" customFormat="1" ht="19.5" customHeight="1">
      <c r="A4" s="80" t="s">
        <v>530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91" t="s">
        <v>7</v>
      </c>
      <c r="B6" s="91" t="s">
        <v>342</v>
      </c>
      <c r="C6" s="91"/>
      <c r="D6" s="91" t="s">
        <v>39</v>
      </c>
      <c r="E6" s="91"/>
      <c r="F6" s="91"/>
      <c r="G6" s="91" t="s">
        <v>40</v>
      </c>
      <c r="H6" s="91"/>
      <c r="I6" s="91"/>
      <c r="J6" s="92" t="s">
        <v>41</v>
      </c>
      <c r="K6" s="92"/>
      <c r="L6" s="92"/>
    </row>
    <row r="7" spans="1:12" s="34" customFormat="1" ht="15.75" customHeight="1">
      <c r="A7" s="91"/>
      <c r="B7" s="91"/>
      <c r="C7" s="91"/>
      <c r="D7" s="36" t="s">
        <v>103</v>
      </c>
      <c r="E7" s="92" t="s">
        <v>36</v>
      </c>
      <c r="F7" s="92"/>
      <c r="G7" s="36" t="s">
        <v>103</v>
      </c>
      <c r="H7" s="92" t="s">
        <v>36</v>
      </c>
      <c r="I7" s="92"/>
      <c r="J7" s="36" t="s">
        <v>103</v>
      </c>
      <c r="K7" s="92" t="s">
        <v>36</v>
      </c>
      <c r="L7" s="92"/>
    </row>
    <row r="8" spans="1:12" s="34" customFormat="1" ht="27">
      <c r="A8" s="91"/>
      <c r="B8" s="35" t="s">
        <v>22</v>
      </c>
      <c r="C8" s="39" t="s">
        <v>21</v>
      </c>
      <c r="D8" s="7" t="s">
        <v>104</v>
      </c>
      <c r="E8" s="35" t="s">
        <v>265</v>
      </c>
      <c r="F8" s="35" t="s">
        <v>262</v>
      </c>
      <c r="G8" s="37" t="s">
        <v>105</v>
      </c>
      <c r="H8" s="35" t="s">
        <v>265</v>
      </c>
      <c r="I8" s="35" t="s">
        <v>262</v>
      </c>
      <c r="J8" s="37" t="s">
        <v>106</v>
      </c>
      <c r="K8" s="35" t="s">
        <v>265</v>
      </c>
      <c r="L8" s="35" t="s">
        <v>262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4" t="s">
        <v>464</v>
      </c>
      <c r="C10" s="38" t="s">
        <v>34</v>
      </c>
      <c r="D10" s="14">
        <f>SUM(D12,D166,D201)</f>
        <v>420276.358</v>
      </c>
      <c r="E10" s="14">
        <f aca="true" t="shared" si="0" ref="E10:L10">SUM(E12,E166,E201)</f>
        <v>300529</v>
      </c>
      <c r="F10" s="14">
        <f t="shared" si="0"/>
        <v>119747.35800000001</v>
      </c>
      <c r="G10" s="14">
        <f t="shared" si="0"/>
        <v>428200.35799999995</v>
      </c>
      <c r="H10" s="14">
        <f t="shared" si="0"/>
        <v>300528.99999999994</v>
      </c>
      <c r="I10" s="14">
        <f t="shared" si="0"/>
        <v>127671.35800000001</v>
      </c>
      <c r="J10" s="14">
        <f t="shared" si="0"/>
        <v>194448.338</v>
      </c>
      <c r="K10" s="14">
        <f>SUM(K12,K166,K201)</f>
        <v>158795.185</v>
      </c>
      <c r="L10" s="14">
        <f t="shared" si="0"/>
        <v>49551.582</v>
      </c>
      <c r="N10" s="71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4" t="s">
        <v>466</v>
      </c>
      <c r="C12" s="38" t="s">
        <v>34</v>
      </c>
      <c r="D12" s="14">
        <f>SUM(D14,D27,D70,D85,D95,D122,D137,)</f>
        <v>300529</v>
      </c>
      <c r="E12" s="14">
        <f aca="true" t="shared" si="1" ref="E12:L12">SUM(E14,E27,E70,E85,E95,E122,E137,)</f>
        <v>300529</v>
      </c>
      <c r="F12" s="14">
        <f t="shared" si="1"/>
        <v>0</v>
      </c>
      <c r="G12" s="14">
        <f t="shared" si="1"/>
        <v>300528.99999999994</v>
      </c>
      <c r="H12" s="14">
        <f t="shared" si="1"/>
        <v>300528.99999999994</v>
      </c>
      <c r="I12" s="14">
        <f t="shared" si="1"/>
        <v>0</v>
      </c>
      <c r="J12" s="14">
        <f t="shared" si="1"/>
        <v>144896.756</v>
      </c>
      <c r="K12" s="14">
        <f>SUM(K14,K27,K70,K85,K95,K122,K137,)</f>
        <v>158795.185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343</v>
      </c>
      <c r="C14" s="38"/>
      <c r="D14" s="14">
        <f>SUM(E14:F14)</f>
        <v>74543</v>
      </c>
      <c r="E14" s="14">
        <f>SUM(E16,E21,E24)</f>
        <v>74543</v>
      </c>
      <c r="F14" s="14">
        <f>SUM(F16)</f>
        <v>0</v>
      </c>
      <c r="G14" s="14">
        <f>SUM(G16,G21,G24)</f>
        <v>74543</v>
      </c>
      <c r="H14" s="14">
        <f>SUM(H16,H21,H24)</f>
        <v>74543</v>
      </c>
      <c r="I14" s="14">
        <f>SUM(I16,I21,I24)</f>
        <v>0</v>
      </c>
      <c r="J14" s="14">
        <f>SUM(J16,J21,J24)</f>
        <v>41433.841</v>
      </c>
      <c r="K14" s="14">
        <f>SUM(K16,K21,K24)</f>
        <v>41433.841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7" t="s">
        <v>498</v>
      </c>
      <c r="C16" s="38" t="s">
        <v>34</v>
      </c>
      <c r="D16" s="14">
        <f>SUM(D18:D20)</f>
        <v>74543</v>
      </c>
      <c r="E16" s="14">
        <f>SUM(E18:E20)</f>
        <v>74543</v>
      </c>
      <c r="F16" s="14" t="s">
        <v>45</v>
      </c>
      <c r="G16" s="14">
        <f>SUM(G18:G20)</f>
        <v>74543</v>
      </c>
      <c r="H16" s="14">
        <f>SUM(H18:H20)</f>
        <v>74543</v>
      </c>
      <c r="I16" s="14" t="s">
        <v>45</v>
      </c>
      <c r="J16" s="14">
        <f>SUM(J18:J20)</f>
        <v>41433.841</v>
      </c>
      <c r="K16" s="14">
        <f>SUM(K18:K20)</f>
        <v>41433.841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277</v>
      </c>
      <c r="C18" s="38">
        <v>4111</v>
      </c>
      <c r="D18" s="14">
        <f>SUM(E18:F18)</f>
        <v>64203</v>
      </c>
      <c r="E18" s="14">
        <v>64203</v>
      </c>
      <c r="F18" s="14" t="s">
        <v>276</v>
      </c>
      <c r="G18" s="14">
        <f>SUM(H18:I18)</f>
        <v>64203</v>
      </c>
      <c r="H18" s="14">
        <v>64203</v>
      </c>
      <c r="I18" s="14" t="s">
        <v>276</v>
      </c>
      <c r="J18" s="14">
        <f>SUM(K18:L18)</f>
        <v>41433.841</v>
      </c>
      <c r="K18" s="14">
        <v>41433.841</v>
      </c>
      <c r="L18" s="14" t="s">
        <v>276</v>
      </c>
    </row>
    <row r="19" spans="1:12" ht="16.5" customHeight="1">
      <c r="A19" s="7">
        <v>4112</v>
      </c>
      <c r="B19" s="8" t="s">
        <v>465</v>
      </c>
      <c r="C19" s="38">
        <v>4112</v>
      </c>
      <c r="D19" s="14">
        <f>SUM(E19:F19)</f>
        <v>10340</v>
      </c>
      <c r="E19" s="14">
        <v>10340</v>
      </c>
      <c r="F19" s="14" t="s">
        <v>276</v>
      </c>
      <c r="G19" s="14">
        <f>SUM(H19:I19)</f>
        <v>10340</v>
      </c>
      <c r="H19" s="14">
        <v>10340</v>
      </c>
      <c r="I19" s="14" t="s">
        <v>276</v>
      </c>
      <c r="J19" s="14">
        <f>SUM(K19:L19)</f>
        <v>0</v>
      </c>
      <c r="K19" s="14">
        <v>0</v>
      </c>
      <c r="L19" s="14" t="s">
        <v>276</v>
      </c>
    </row>
    <row r="20" spans="1:12" ht="16.5" customHeight="1">
      <c r="A20" s="7">
        <v>4114</v>
      </c>
      <c r="B20" s="8" t="s">
        <v>278</v>
      </c>
      <c r="C20" s="38">
        <v>4115</v>
      </c>
      <c r="D20" s="14">
        <f>SUM(E20:F20)</f>
        <v>0</v>
      </c>
      <c r="E20" s="14">
        <v>0</v>
      </c>
      <c r="F20" s="14" t="s">
        <v>276</v>
      </c>
      <c r="G20" s="14">
        <f>SUM(H20:I20)</f>
        <v>0</v>
      </c>
      <c r="H20" s="14">
        <v>0</v>
      </c>
      <c r="I20" s="14" t="s">
        <v>276</v>
      </c>
      <c r="J20" s="14">
        <f>SUM(K20:L20)</f>
        <v>0</v>
      </c>
      <c r="K20" s="14" t="s">
        <v>20</v>
      </c>
      <c r="L20" s="14" t="s">
        <v>276</v>
      </c>
    </row>
    <row r="21" spans="1:12" ht="16.5" customHeight="1" hidden="1">
      <c r="A21" s="7">
        <v>4120</v>
      </c>
      <c r="B21" s="9" t="s">
        <v>344</v>
      </c>
      <c r="C21" s="38" t="s">
        <v>34</v>
      </c>
      <c r="D21" s="14">
        <f>SUM(D23)</f>
        <v>0</v>
      </c>
      <c r="E21" s="14">
        <f>SUM(E23)</f>
        <v>0</v>
      </c>
      <c r="F21" s="14" t="s">
        <v>276</v>
      </c>
      <c r="G21" s="14">
        <f>SUM(G23)</f>
        <v>0</v>
      </c>
      <c r="H21" s="14">
        <f>SUM(H23)</f>
        <v>0</v>
      </c>
      <c r="I21" s="14" t="s">
        <v>276</v>
      </c>
      <c r="J21" s="14">
        <f>SUM(J23)</f>
        <v>0</v>
      </c>
      <c r="K21" s="14">
        <f>SUM(K23)</f>
        <v>0</v>
      </c>
      <c r="L21" s="14" t="s">
        <v>276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279</v>
      </c>
      <c r="C23" s="38">
        <v>4121</v>
      </c>
      <c r="D23" s="14">
        <f>SUM(E23:F23)</f>
        <v>0</v>
      </c>
      <c r="E23" s="14" t="s">
        <v>20</v>
      </c>
      <c r="F23" s="14" t="s">
        <v>276</v>
      </c>
      <c r="G23" s="14">
        <f>SUM(H23:I23)</f>
        <v>0</v>
      </c>
      <c r="H23" s="14" t="s">
        <v>20</v>
      </c>
      <c r="I23" s="14" t="s">
        <v>276</v>
      </c>
      <c r="J23" s="14">
        <f>SUM(K23:L23)</f>
        <v>0</v>
      </c>
      <c r="K23" s="14"/>
      <c r="L23" s="14" t="s">
        <v>276</v>
      </c>
    </row>
    <row r="24" spans="1:12" ht="16.5" customHeight="1" hidden="1">
      <c r="A24" s="7">
        <v>4130</v>
      </c>
      <c r="B24" s="9" t="s">
        <v>345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280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346</v>
      </c>
      <c r="C27" s="38" t="s">
        <v>34</v>
      </c>
      <c r="D27" s="14">
        <f>SUM(D29,D38,D43,D53,D56,D60,)</f>
        <v>105466.2</v>
      </c>
      <c r="E27" s="14">
        <f>SUM(E29,E38,E43,E53,E56,E60,)</f>
        <v>105466.2</v>
      </c>
      <c r="F27" s="14" t="s">
        <v>45</v>
      </c>
      <c r="G27" s="14">
        <f>SUM(G29,G38,G43,G53,G56,G60)</f>
        <v>105448.59999999999</v>
      </c>
      <c r="H27" s="14">
        <f>SUM(H29,H38,H43,H53,H56,H60)</f>
        <v>105448.59999999999</v>
      </c>
      <c r="I27" s="14"/>
      <c r="J27" s="14">
        <f>SUM(J29,J38,J43,J53,J56,J60,)</f>
        <v>41881.374</v>
      </c>
      <c r="K27" s="14">
        <f>SUM(K29,K38,K43,K53,K56,K60,)</f>
        <v>55779.803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467</v>
      </c>
      <c r="C29" s="38" t="s">
        <v>34</v>
      </c>
      <c r="D29" s="14">
        <f>SUM(D31:D37)</f>
        <v>42361</v>
      </c>
      <c r="E29" s="14">
        <f>SUM(E31:E37)</f>
        <v>42361</v>
      </c>
      <c r="F29" s="14" t="s">
        <v>276</v>
      </c>
      <c r="G29" s="14">
        <f>SUM(G31:G37)</f>
        <v>41526</v>
      </c>
      <c r="H29" s="14">
        <f>SUM(H31:H37)</f>
        <v>41526</v>
      </c>
      <c r="I29" s="14" t="s">
        <v>276</v>
      </c>
      <c r="J29" s="14">
        <f>SUM(J31:J37)</f>
        <v>21009.49</v>
      </c>
      <c r="K29" s="14">
        <f>SUM(K31:K37)</f>
        <v>21009.49</v>
      </c>
      <c r="L29" s="14" t="s">
        <v>276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347</v>
      </c>
      <c r="C31" s="38">
        <v>4211</v>
      </c>
      <c r="D31" s="14">
        <f>SUM(E31:F31)</f>
        <v>396</v>
      </c>
      <c r="E31" s="14">
        <v>396</v>
      </c>
      <c r="F31" s="14" t="s">
        <v>276</v>
      </c>
      <c r="G31" s="14">
        <f>SUM(H31:I31)</f>
        <v>336</v>
      </c>
      <c r="H31" s="14">
        <v>336</v>
      </c>
      <c r="I31" s="14" t="s">
        <v>276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348</v>
      </c>
      <c r="C32" s="38">
        <v>4212</v>
      </c>
      <c r="D32" s="14">
        <f aca="true" t="shared" si="3" ref="D32:D37">SUM(E32:F32)</f>
        <v>30146</v>
      </c>
      <c r="E32" s="14">
        <v>30146</v>
      </c>
      <c r="F32" s="14" t="s">
        <v>276</v>
      </c>
      <c r="G32" s="14">
        <f aca="true" t="shared" si="4" ref="G32:G37">SUM(H32:I32)</f>
        <v>30146</v>
      </c>
      <c r="H32" s="14">
        <v>30146</v>
      </c>
      <c r="I32" s="14" t="s">
        <v>276</v>
      </c>
      <c r="J32" s="14">
        <f aca="true" t="shared" si="5" ref="J32:J37">SUM(K32:L32)</f>
        <v>16285.711</v>
      </c>
      <c r="K32" s="14">
        <v>16285.711</v>
      </c>
      <c r="L32" s="14" t="s">
        <v>276</v>
      </c>
    </row>
    <row r="33" spans="1:12" ht="16.5" customHeight="1">
      <c r="A33" s="7">
        <v>4213</v>
      </c>
      <c r="B33" s="9" t="s">
        <v>349</v>
      </c>
      <c r="C33" s="38">
        <v>4213</v>
      </c>
      <c r="D33" s="14">
        <f t="shared" si="3"/>
        <v>9435</v>
      </c>
      <c r="E33" s="14">
        <v>9435</v>
      </c>
      <c r="F33" s="14" t="s">
        <v>276</v>
      </c>
      <c r="G33" s="14">
        <f t="shared" si="4"/>
        <v>7835</v>
      </c>
      <c r="H33" s="14">
        <v>7835</v>
      </c>
      <c r="I33" s="14" t="s">
        <v>276</v>
      </c>
      <c r="J33" s="14">
        <f t="shared" si="5"/>
        <v>3209.95</v>
      </c>
      <c r="K33" s="14">
        <v>3209.95</v>
      </c>
      <c r="L33" s="14" t="s">
        <v>276</v>
      </c>
    </row>
    <row r="34" spans="1:12" ht="16.5" customHeight="1">
      <c r="A34" s="7">
        <v>4214</v>
      </c>
      <c r="B34" s="9" t="s">
        <v>350</v>
      </c>
      <c r="C34" s="38">
        <v>4214</v>
      </c>
      <c r="D34" s="14">
        <f t="shared" si="3"/>
        <v>1323</v>
      </c>
      <c r="E34" s="14">
        <v>1323</v>
      </c>
      <c r="F34" s="14" t="s">
        <v>276</v>
      </c>
      <c r="G34" s="14">
        <f>SUM(H34:I34)</f>
        <v>1323</v>
      </c>
      <c r="H34" s="14">
        <v>1323</v>
      </c>
      <c r="I34" s="14" t="s">
        <v>276</v>
      </c>
      <c r="J34" s="14">
        <f t="shared" si="5"/>
        <v>791.829</v>
      </c>
      <c r="K34" s="14">
        <v>791.829</v>
      </c>
      <c r="L34" s="14" t="s">
        <v>276</v>
      </c>
    </row>
    <row r="35" spans="1:12" ht="16.5" customHeight="1">
      <c r="A35" s="7">
        <v>4215</v>
      </c>
      <c r="B35" s="9" t="s">
        <v>351</v>
      </c>
      <c r="C35" s="38">
        <v>4215</v>
      </c>
      <c r="D35" s="14">
        <f t="shared" si="3"/>
        <v>461</v>
      </c>
      <c r="E35" s="14">
        <v>461</v>
      </c>
      <c r="F35" s="14" t="s">
        <v>276</v>
      </c>
      <c r="G35" s="14">
        <f t="shared" si="4"/>
        <v>461</v>
      </c>
      <c r="H35" s="14">
        <v>461</v>
      </c>
      <c r="I35" s="14" t="s">
        <v>276</v>
      </c>
      <c r="J35" s="14">
        <f t="shared" si="5"/>
        <v>357</v>
      </c>
      <c r="K35" s="14">
        <v>357</v>
      </c>
      <c r="L35" s="14" t="s">
        <v>276</v>
      </c>
    </row>
    <row r="36" spans="1:12" ht="16.5" customHeight="1">
      <c r="A36" s="7">
        <v>4216</v>
      </c>
      <c r="B36" s="8" t="s">
        <v>281</v>
      </c>
      <c r="C36" s="38">
        <v>4216</v>
      </c>
      <c r="D36" s="14">
        <f t="shared" si="3"/>
        <v>600</v>
      </c>
      <c r="E36" s="14">
        <v>600</v>
      </c>
      <c r="F36" s="14" t="s">
        <v>276</v>
      </c>
      <c r="G36" s="14">
        <f t="shared" si="4"/>
        <v>1425</v>
      </c>
      <c r="H36" s="14">
        <v>1425</v>
      </c>
      <c r="I36" s="14" t="s">
        <v>276</v>
      </c>
      <c r="J36" s="14">
        <f t="shared" si="5"/>
        <v>365</v>
      </c>
      <c r="K36" s="14">
        <v>365</v>
      </c>
      <c r="L36" s="14" t="s">
        <v>276</v>
      </c>
    </row>
    <row r="37" spans="1:12" ht="16.5" customHeight="1">
      <c r="A37" s="7">
        <v>4217</v>
      </c>
      <c r="B37" s="9" t="s">
        <v>352</v>
      </c>
      <c r="C37" s="38">
        <v>4217</v>
      </c>
      <c r="D37" s="14">
        <f t="shared" si="3"/>
        <v>0</v>
      </c>
      <c r="E37" s="14" t="s">
        <v>20</v>
      </c>
      <c r="F37" s="14" t="s">
        <v>276</v>
      </c>
      <c r="G37" s="14">
        <f t="shared" si="4"/>
        <v>0</v>
      </c>
      <c r="H37" s="14" t="s">
        <v>20</v>
      </c>
      <c r="I37" s="14" t="s">
        <v>276</v>
      </c>
      <c r="J37" s="14">
        <f t="shared" si="5"/>
        <v>0</v>
      </c>
      <c r="K37" s="14" t="s">
        <v>20</v>
      </c>
      <c r="L37" s="14" t="s">
        <v>276</v>
      </c>
    </row>
    <row r="38" spans="1:12" ht="27" customHeight="1" hidden="1">
      <c r="A38" s="7">
        <v>4220</v>
      </c>
      <c r="B38" s="9" t="s">
        <v>353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276</v>
      </c>
      <c r="G38" s="14">
        <f>SUM(G40:G42)</f>
        <v>0</v>
      </c>
      <c r="H38" s="14">
        <f>SUM(H40:H42)</f>
        <v>0</v>
      </c>
      <c r="I38" s="14" t="s">
        <v>276</v>
      </c>
      <c r="J38" s="14">
        <f>SUM(J40:J42)</f>
        <v>0</v>
      </c>
      <c r="K38" s="14">
        <f>SUM(K40:K42)</f>
        <v>0</v>
      </c>
      <c r="L38" s="14" t="s">
        <v>276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282</v>
      </c>
      <c r="C40" s="38">
        <v>4221</v>
      </c>
      <c r="D40" s="14">
        <f>SUM(E40:F40)</f>
        <v>0</v>
      </c>
      <c r="E40" s="14">
        <v>0</v>
      </c>
      <c r="F40" s="14" t="s">
        <v>276</v>
      </c>
      <c r="G40" s="14">
        <f>SUM(H40:I40)</f>
        <v>0</v>
      </c>
      <c r="H40" s="14" t="s">
        <v>20</v>
      </c>
      <c r="I40" s="14" t="s">
        <v>276</v>
      </c>
      <c r="J40" s="14">
        <f>SUM(K40)</f>
        <v>0</v>
      </c>
      <c r="K40" s="14" t="s">
        <v>20</v>
      </c>
      <c r="L40" s="14" t="s">
        <v>276</v>
      </c>
    </row>
    <row r="41" spans="1:12" ht="16.5" customHeight="1" hidden="1">
      <c r="A41" s="7">
        <v>4222</v>
      </c>
      <c r="B41" s="8" t="s">
        <v>283</v>
      </c>
      <c r="C41" s="38">
        <v>4222</v>
      </c>
      <c r="D41" s="14">
        <f>SUM(E41:F41)</f>
        <v>0</v>
      </c>
      <c r="E41" s="14">
        <v>0</v>
      </c>
      <c r="F41" s="14" t="s">
        <v>276</v>
      </c>
      <c r="G41" s="14">
        <f>SUM(H41:I41)</f>
        <v>0</v>
      </c>
      <c r="H41" s="14">
        <v>0</v>
      </c>
      <c r="I41" s="14" t="s">
        <v>276</v>
      </c>
      <c r="J41" s="14">
        <f>SUM(K41)</f>
        <v>0</v>
      </c>
      <c r="K41" s="14">
        <v>0</v>
      </c>
      <c r="L41" s="14" t="s">
        <v>276</v>
      </c>
    </row>
    <row r="42" spans="1:12" ht="16.5" customHeight="1" hidden="1">
      <c r="A42" s="7">
        <v>4223</v>
      </c>
      <c r="B42" s="9" t="s">
        <v>354</v>
      </c>
      <c r="C42" s="38">
        <v>4229</v>
      </c>
      <c r="D42" s="14">
        <f>SUM(E42:F42)</f>
        <v>0</v>
      </c>
      <c r="E42" s="14" t="s">
        <v>20</v>
      </c>
      <c r="F42" s="14" t="s">
        <v>276</v>
      </c>
      <c r="G42" s="14">
        <f>SUM(H42:I42)</f>
        <v>0</v>
      </c>
      <c r="H42" s="14" t="s">
        <v>20</v>
      </c>
      <c r="I42" s="14" t="s">
        <v>276</v>
      </c>
      <c r="J42" s="14">
        <f>SUM(K42)</f>
        <v>0</v>
      </c>
      <c r="K42" s="14" t="s">
        <v>20</v>
      </c>
      <c r="L42" s="14" t="s">
        <v>276</v>
      </c>
    </row>
    <row r="43" spans="1:12" ht="27" customHeight="1">
      <c r="A43" s="7">
        <v>4230</v>
      </c>
      <c r="B43" s="9" t="s">
        <v>355</v>
      </c>
      <c r="C43" s="38" t="s">
        <v>34</v>
      </c>
      <c r="D43" s="14">
        <f>SUM(D45:D52)</f>
        <v>11034.8</v>
      </c>
      <c r="E43" s="14">
        <f>SUM(E45:E52)</f>
        <v>11034.8</v>
      </c>
      <c r="F43" s="14" t="s">
        <v>276</v>
      </c>
      <c r="G43" s="14">
        <f>SUM(G45:G52)</f>
        <v>10050.8</v>
      </c>
      <c r="H43" s="14">
        <f>SUM(H45:H52)</f>
        <v>10050.8</v>
      </c>
      <c r="I43" s="14" t="s">
        <v>276</v>
      </c>
      <c r="J43" s="14">
        <f>SUM(J45:J52)</f>
        <v>2079.67</v>
      </c>
      <c r="K43" s="14">
        <f>SUM(K45:K52)</f>
        <v>2079.67</v>
      </c>
      <c r="L43" s="14" t="s">
        <v>276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284</v>
      </c>
      <c r="C45" s="38">
        <v>4231</v>
      </c>
      <c r="D45" s="14">
        <f>SUM(E45:F45)</f>
        <v>200</v>
      </c>
      <c r="E45" s="14">
        <v>200</v>
      </c>
      <c r="F45" s="14" t="s">
        <v>276</v>
      </c>
      <c r="G45" s="14">
        <f>SUM(H45:I45)</f>
        <v>200</v>
      </c>
      <c r="H45" s="14">
        <v>200</v>
      </c>
      <c r="I45" s="14" t="s">
        <v>276</v>
      </c>
      <c r="J45" s="14">
        <f>SUM(K45:L45)</f>
        <v>0</v>
      </c>
      <c r="K45" s="14" t="s">
        <v>20</v>
      </c>
      <c r="L45" s="14" t="s">
        <v>276</v>
      </c>
    </row>
    <row r="46" spans="1:12" ht="16.5" customHeight="1">
      <c r="A46" s="7">
        <v>4232</v>
      </c>
      <c r="B46" s="8" t="s">
        <v>285</v>
      </c>
      <c r="C46" s="38">
        <v>4232</v>
      </c>
      <c r="D46" s="14">
        <f aca="true" t="shared" si="6" ref="D46:D52">SUM(E46:F46)</f>
        <v>1552.8</v>
      </c>
      <c r="E46" s="14">
        <v>1552.8</v>
      </c>
      <c r="F46" s="14" t="s">
        <v>276</v>
      </c>
      <c r="G46" s="14">
        <f aca="true" t="shared" si="7" ref="G46:G51">SUM(H46:I46)</f>
        <v>1612.8</v>
      </c>
      <c r="H46" s="14">
        <v>1612.8</v>
      </c>
      <c r="I46" s="14" t="s">
        <v>276</v>
      </c>
      <c r="J46" s="14">
        <f aca="true" t="shared" si="8" ref="J46:J52">SUM(K46:L46)</f>
        <v>860.4</v>
      </c>
      <c r="K46" s="14">
        <v>860.4</v>
      </c>
      <c r="L46" s="14" t="s">
        <v>276</v>
      </c>
    </row>
    <row r="47" spans="1:12" ht="16.5" customHeight="1">
      <c r="A47" s="7">
        <v>4233</v>
      </c>
      <c r="B47" s="8" t="s">
        <v>286</v>
      </c>
      <c r="C47" s="38">
        <v>4233</v>
      </c>
      <c r="D47" s="14">
        <f t="shared" si="6"/>
        <v>350</v>
      </c>
      <c r="E47" s="14">
        <v>350</v>
      </c>
      <c r="F47" s="14" t="s">
        <v>276</v>
      </c>
      <c r="G47" s="14">
        <f t="shared" si="7"/>
        <v>350</v>
      </c>
      <c r="H47" s="14">
        <v>350</v>
      </c>
      <c r="I47" s="14" t="s">
        <v>276</v>
      </c>
      <c r="J47" s="14">
        <f t="shared" si="8"/>
        <v>0</v>
      </c>
      <c r="K47" s="14">
        <v>0</v>
      </c>
      <c r="L47" s="14" t="s">
        <v>276</v>
      </c>
    </row>
    <row r="48" spans="1:12" ht="16.5" customHeight="1">
      <c r="A48" s="7">
        <v>4234</v>
      </c>
      <c r="B48" s="8" t="s">
        <v>287</v>
      </c>
      <c r="C48" s="38">
        <v>4234</v>
      </c>
      <c r="D48" s="14">
        <f t="shared" si="6"/>
        <v>370</v>
      </c>
      <c r="E48" s="14">
        <v>370</v>
      </c>
      <c r="F48" s="14" t="s">
        <v>276</v>
      </c>
      <c r="G48" s="14">
        <f t="shared" si="7"/>
        <v>590</v>
      </c>
      <c r="H48" s="14">
        <v>590</v>
      </c>
      <c r="I48" s="14" t="s">
        <v>276</v>
      </c>
      <c r="J48" s="14">
        <f t="shared" si="8"/>
        <v>247.5</v>
      </c>
      <c r="K48" s="14">
        <v>247.5</v>
      </c>
      <c r="L48" s="14" t="s">
        <v>276</v>
      </c>
    </row>
    <row r="49" spans="1:12" ht="16.5" customHeight="1">
      <c r="A49" s="7">
        <v>4235</v>
      </c>
      <c r="B49" s="8" t="s">
        <v>288</v>
      </c>
      <c r="C49" s="38">
        <v>4235</v>
      </c>
      <c r="D49" s="14">
        <f t="shared" si="6"/>
        <v>1980</v>
      </c>
      <c r="E49" s="14">
        <v>1980</v>
      </c>
      <c r="F49" s="14" t="s">
        <v>276</v>
      </c>
      <c r="G49" s="14">
        <f t="shared" si="7"/>
        <v>1900</v>
      </c>
      <c r="H49" s="14">
        <v>1900</v>
      </c>
      <c r="I49" s="14" t="s">
        <v>276</v>
      </c>
      <c r="J49" s="14">
        <f t="shared" si="8"/>
        <v>536</v>
      </c>
      <c r="K49" s="14">
        <v>536</v>
      </c>
      <c r="L49" s="14" t="s">
        <v>276</v>
      </c>
    </row>
    <row r="50" spans="1:12" ht="16.5" customHeight="1">
      <c r="A50" s="7">
        <v>4236</v>
      </c>
      <c r="B50" s="8" t="s">
        <v>289</v>
      </c>
      <c r="C50" s="38">
        <v>4236</v>
      </c>
      <c r="D50" s="14">
        <f t="shared" si="6"/>
        <v>0</v>
      </c>
      <c r="E50" s="14" t="s">
        <v>20</v>
      </c>
      <c r="F50" s="14" t="s">
        <v>276</v>
      </c>
      <c r="G50" s="14">
        <f t="shared" si="7"/>
        <v>0</v>
      </c>
      <c r="H50" s="14" t="s">
        <v>20</v>
      </c>
      <c r="I50" s="14" t="s">
        <v>276</v>
      </c>
      <c r="J50" s="14">
        <f t="shared" si="8"/>
        <v>0</v>
      </c>
      <c r="K50" s="14" t="s">
        <v>20</v>
      </c>
      <c r="L50" s="14" t="s">
        <v>276</v>
      </c>
    </row>
    <row r="51" spans="1:12" ht="16.5" customHeight="1">
      <c r="A51" s="7">
        <v>4237</v>
      </c>
      <c r="B51" s="8" t="s">
        <v>290</v>
      </c>
      <c r="C51" s="38">
        <v>4237</v>
      </c>
      <c r="D51" s="14">
        <f t="shared" si="6"/>
        <v>350</v>
      </c>
      <c r="E51" s="14">
        <v>350</v>
      </c>
      <c r="F51" s="14" t="s">
        <v>276</v>
      </c>
      <c r="G51" s="14">
        <f t="shared" si="7"/>
        <v>350</v>
      </c>
      <c r="H51" s="14">
        <v>350</v>
      </c>
      <c r="I51" s="14" t="s">
        <v>276</v>
      </c>
      <c r="J51" s="14">
        <f t="shared" si="8"/>
        <v>0</v>
      </c>
      <c r="K51" s="14">
        <v>0</v>
      </c>
      <c r="L51" s="14" t="s">
        <v>276</v>
      </c>
    </row>
    <row r="52" spans="1:12" ht="16.5" customHeight="1">
      <c r="A52" s="7">
        <v>4238</v>
      </c>
      <c r="B52" s="8" t="s">
        <v>291</v>
      </c>
      <c r="C52" s="38">
        <v>4239</v>
      </c>
      <c r="D52" s="14">
        <f t="shared" si="6"/>
        <v>6232</v>
      </c>
      <c r="E52" s="14">
        <v>6232</v>
      </c>
      <c r="F52" s="14" t="s">
        <v>276</v>
      </c>
      <c r="G52" s="14">
        <f>H52</f>
        <v>5048</v>
      </c>
      <c r="H52" s="14">
        <v>5048</v>
      </c>
      <c r="I52" s="14" t="s">
        <v>276</v>
      </c>
      <c r="J52" s="14">
        <f t="shared" si="8"/>
        <v>435.77</v>
      </c>
      <c r="K52" s="14">
        <v>435.77</v>
      </c>
      <c r="L52" s="14" t="s">
        <v>276</v>
      </c>
    </row>
    <row r="53" spans="1:12" ht="16.5" customHeight="1">
      <c r="A53" s="7">
        <v>4240</v>
      </c>
      <c r="B53" s="8" t="s">
        <v>356</v>
      </c>
      <c r="C53" s="38" t="s">
        <v>34</v>
      </c>
      <c r="D53" s="14">
        <f>SUM(D55)</f>
        <v>3313.6</v>
      </c>
      <c r="E53" s="14">
        <f>SUM(E55)</f>
        <v>3313.6</v>
      </c>
      <c r="F53" s="14" t="s">
        <v>276</v>
      </c>
      <c r="G53" s="14">
        <f>SUM(G55)</f>
        <v>3313.6</v>
      </c>
      <c r="H53" s="14">
        <f>SUM(H55)</f>
        <v>3313.6</v>
      </c>
      <c r="I53" s="14" t="s">
        <v>276</v>
      </c>
      <c r="J53" s="14">
        <f>SUM(J55)</f>
        <v>408.238</v>
      </c>
      <c r="K53" s="14">
        <f>SUM(K55)</f>
        <v>408.238</v>
      </c>
      <c r="L53" s="14" t="s">
        <v>276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292</v>
      </c>
      <c r="C55" s="38">
        <v>4241</v>
      </c>
      <c r="D55" s="14">
        <f>SUM(E55:F55)</f>
        <v>3313.6</v>
      </c>
      <c r="E55" s="14">
        <v>3313.6</v>
      </c>
      <c r="F55" s="14" t="s">
        <v>276</v>
      </c>
      <c r="G55" s="14">
        <f>SUM(H55:I55)</f>
        <v>3313.6</v>
      </c>
      <c r="H55" s="14">
        <v>3313.6</v>
      </c>
      <c r="I55" s="14" t="s">
        <v>276</v>
      </c>
      <c r="J55" s="14">
        <f>SUM(K55:L55)</f>
        <v>408.238</v>
      </c>
      <c r="K55" s="14">
        <v>408.238</v>
      </c>
      <c r="L55" s="14" t="s">
        <v>276</v>
      </c>
    </row>
    <row r="56" spans="1:12" ht="28.5" customHeight="1">
      <c r="A56" s="7">
        <v>4250</v>
      </c>
      <c r="B56" s="9" t="s">
        <v>409</v>
      </c>
      <c r="C56" s="38" t="s">
        <v>34</v>
      </c>
      <c r="D56" s="14">
        <f>SUM(D58:D59)</f>
        <v>17450</v>
      </c>
      <c r="E56" s="14">
        <f>SUM(E58:E59)</f>
        <v>17450</v>
      </c>
      <c r="F56" s="14" t="s">
        <v>276</v>
      </c>
      <c r="G56" s="14">
        <f>SUM(G58:G59)</f>
        <v>20644</v>
      </c>
      <c r="H56" s="14">
        <f>SUM(H58:H59)</f>
        <v>20644</v>
      </c>
      <c r="I56" s="14" t="s">
        <v>276</v>
      </c>
      <c r="J56" s="14">
        <f>SUM(J58:J59)</f>
        <v>16076.014000000001</v>
      </c>
      <c r="K56" s="14">
        <f>SUM(K58:K59)</f>
        <v>16076.014000000001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293</v>
      </c>
      <c r="C58" s="38">
        <v>4251</v>
      </c>
      <c r="D58" s="14">
        <f>SUM(E58:F58)</f>
        <v>15300</v>
      </c>
      <c r="E58" s="14">
        <v>15300</v>
      </c>
      <c r="F58" s="14" t="s">
        <v>276</v>
      </c>
      <c r="G58" s="14">
        <f>SUM(H58:I58)</f>
        <v>18494</v>
      </c>
      <c r="H58" s="14">
        <v>18494</v>
      </c>
      <c r="I58" s="14" t="s">
        <v>276</v>
      </c>
      <c r="J58" s="14">
        <f>SUM(K58:L58)</f>
        <v>15364.564</v>
      </c>
      <c r="K58" s="14">
        <v>15364.564</v>
      </c>
      <c r="L58" s="14" t="s">
        <v>276</v>
      </c>
    </row>
    <row r="59" spans="1:12" ht="16.5" customHeight="1">
      <c r="A59" s="7">
        <v>4252</v>
      </c>
      <c r="B59" s="8" t="s">
        <v>294</v>
      </c>
      <c r="C59" s="38">
        <v>4252</v>
      </c>
      <c r="D59" s="14">
        <f>SUM(E59:F59)</f>
        <v>2150</v>
      </c>
      <c r="E59" s="14">
        <v>2150</v>
      </c>
      <c r="F59" s="14" t="s">
        <v>276</v>
      </c>
      <c r="G59" s="14">
        <f>SUM(H59:I59)</f>
        <v>2150</v>
      </c>
      <c r="H59" s="14">
        <v>2150</v>
      </c>
      <c r="I59" s="14" t="s">
        <v>276</v>
      </c>
      <c r="J59" s="14">
        <f>SUM(K59:L59)</f>
        <v>711.45</v>
      </c>
      <c r="K59" s="14">
        <v>711.45</v>
      </c>
      <c r="L59" s="14" t="s">
        <v>276</v>
      </c>
    </row>
    <row r="60" spans="1:12" ht="32.25" customHeight="1">
      <c r="A60" s="7">
        <v>4260</v>
      </c>
      <c r="B60" s="8" t="s">
        <v>411</v>
      </c>
      <c r="C60" s="38" t="s">
        <v>34</v>
      </c>
      <c r="D60" s="14">
        <f>SUM(D62:D69)</f>
        <v>31306.8</v>
      </c>
      <c r="E60" s="14">
        <f>SUM(E62:E69)</f>
        <v>31306.8</v>
      </c>
      <c r="F60" s="14" t="s">
        <v>276</v>
      </c>
      <c r="G60" s="14">
        <f>SUM(G62:G69)</f>
        <v>29914.2</v>
      </c>
      <c r="H60" s="14">
        <f>SUM(H62:H69)</f>
        <v>29914.2</v>
      </c>
      <c r="I60" s="14" t="s">
        <v>276</v>
      </c>
      <c r="J60" s="14">
        <f>SUM(J62:J69)</f>
        <v>2307.962</v>
      </c>
      <c r="K60" s="14">
        <f>SUM(K62:K69)</f>
        <v>16206.391</v>
      </c>
      <c r="L60" s="14" t="s">
        <v>276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357</v>
      </c>
      <c r="C62" s="38">
        <v>4261</v>
      </c>
      <c r="D62" s="14">
        <f>SUM(E62:F62)</f>
        <v>3010</v>
      </c>
      <c r="E62" s="14">
        <v>3010</v>
      </c>
      <c r="F62" s="14" t="s">
        <v>276</v>
      </c>
      <c r="G62" s="14">
        <f>SUM(H62:I62)</f>
        <v>3010</v>
      </c>
      <c r="H62" s="14">
        <v>3010</v>
      </c>
      <c r="I62" s="14" t="s">
        <v>276</v>
      </c>
      <c r="J62" s="14">
        <f>SUM(K62:L62)</f>
        <v>693.67</v>
      </c>
      <c r="K62" s="14">
        <v>693.67</v>
      </c>
      <c r="L62" s="14" t="s">
        <v>276</v>
      </c>
    </row>
    <row r="63" spans="1:12" ht="16.5" customHeight="1">
      <c r="A63" s="7">
        <v>4262</v>
      </c>
      <c r="B63" s="8" t="s">
        <v>295</v>
      </c>
      <c r="C63" s="38">
        <v>4262</v>
      </c>
      <c r="D63" s="14">
        <f aca="true" t="shared" si="9" ref="D63:D69">SUM(E63:F63)</f>
        <v>200</v>
      </c>
      <c r="E63" s="14">
        <v>200</v>
      </c>
      <c r="F63" s="14" t="s">
        <v>276</v>
      </c>
      <c r="G63" s="14">
        <f aca="true" t="shared" si="10" ref="G63:G69">SUM(H63:I63)</f>
        <v>200</v>
      </c>
      <c r="H63" s="14">
        <v>200</v>
      </c>
      <c r="I63" s="14" t="s">
        <v>276</v>
      </c>
      <c r="J63" s="14">
        <f aca="true" t="shared" si="11" ref="J63:J68">SUM(K63:L63)</f>
        <v>0</v>
      </c>
      <c r="K63" s="14" t="s">
        <v>20</v>
      </c>
      <c r="L63" s="14" t="s">
        <v>276</v>
      </c>
    </row>
    <row r="64" spans="1:12" ht="16.5" customHeight="1">
      <c r="A64" s="7">
        <v>4263</v>
      </c>
      <c r="B64" s="9" t="s">
        <v>358</v>
      </c>
      <c r="C64" s="38">
        <v>4263</v>
      </c>
      <c r="D64" s="14">
        <f t="shared" si="9"/>
        <v>0</v>
      </c>
      <c r="E64" s="14" t="s">
        <v>20</v>
      </c>
      <c r="F64" s="14" t="s">
        <v>276</v>
      </c>
      <c r="G64" s="14">
        <f t="shared" si="10"/>
        <v>0</v>
      </c>
      <c r="H64" s="14" t="s">
        <v>20</v>
      </c>
      <c r="I64" s="14" t="s">
        <v>276</v>
      </c>
      <c r="J64" s="14">
        <f t="shared" si="11"/>
        <v>0</v>
      </c>
      <c r="K64" s="14" t="s">
        <v>20</v>
      </c>
      <c r="L64" s="14" t="s">
        <v>276</v>
      </c>
    </row>
    <row r="65" spans="1:12" ht="16.5" customHeight="1">
      <c r="A65" s="7">
        <v>4264</v>
      </c>
      <c r="B65" s="9" t="s">
        <v>359</v>
      </c>
      <c r="C65" s="38">
        <v>4264</v>
      </c>
      <c r="D65" s="14">
        <f t="shared" si="9"/>
        <v>21762.1</v>
      </c>
      <c r="E65" s="14">
        <v>21762.1</v>
      </c>
      <c r="F65" s="14" t="s">
        <v>276</v>
      </c>
      <c r="G65" s="14">
        <f t="shared" si="10"/>
        <v>21762.1</v>
      </c>
      <c r="H65" s="14">
        <v>21762.1</v>
      </c>
      <c r="I65" s="14" t="s">
        <v>276</v>
      </c>
      <c r="J65" s="14"/>
      <c r="K65" s="14">
        <v>13898.429</v>
      </c>
      <c r="L65" s="14" t="s">
        <v>276</v>
      </c>
    </row>
    <row r="66" spans="1:12" ht="16.5" customHeight="1">
      <c r="A66" s="7">
        <v>4265</v>
      </c>
      <c r="B66" s="9" t="s">
        <v>360</v>
      </c>
      <c r="C66" s="38">
        <v>4265</v>
      </c>
      <c r="D66" s="14">
        <f t="shared" si="9"/>
        <v>0</v>
      </c>
      <c r="E66" s="14" t="s">
        <v>20</v>
      </c>
      <c r="F66" s="14" t="s">
        <v>276</v>
      </c>
      <c r="G66" s="14">
        <f t="shared" si="10"/>
        <v>0</v>
      </c>
      <c r="H66" s="14" t="s">
        <v>20</v>
      </c>
      <c r="I66" s="14" t="s">
        <v>276</v>
      </c>
      <c r="J66" s="14">
        <f t="shared" si="11"/>
        <v>0</v>
      </c>
      <c r="K66" s="14" t="s">
        <v>20</v>
      </c>
      <c r="L66" s="14" t="s">
        <v>276</v>
      </c>
    </row>
    <row r="67" spans="1:12" ht="16.5" customHeight="1">
      <c r="A67" s="7">
        <v>4266</v>
      </c>
      <c r="B67" s="8" t="s">
        <v>296</v>
      </c>
      <c r="C67" s="38">
        <v>4266</v>
      </c>
      <c r="D67" s="14">
        <f t="shared" si="9"/>
        <v>0</v>
      </c>
      <c r="E67" s="14" t="s">
        <v>20</v>
      </c>
      <c r="F67" s="14" t="s">
        <v>276</v>
      </c>
      <c r="G67" s="14">
        <f t="shared" si="10"/>
        <v>0</v>
      </c>
      <c r="H67" s="14" t="s">
        <v>20</v>
      </c>
      <c r="I67" s="14" t="s">
        <v>276</v>
      </c>
      <c r="J67" s="14">
        <f t="shared" si="11"/>
        <v>0</v>
      </c>
      <c r="L67" s="14" t="s">
        <v>276</v>
      </c>
    </row>
    <row r="68" spans="1:12" ht="16.5" customHeight="1">
      <c r="A68" s="7">
        <v>4267</v>
      </c>
      <c r="B68" s="9" t="s">
        <v>361</v>
      </c>
      <c r="C68" s="38">
        <v>4267</v>
      </c>
      <c r="D68" s="14">
        <f t="shared" si="9"/>
        <v>3729.7</v>
      </c>
      <c r="E68" s="14">
        <v>3729.7</v>
      </c>
      <c r="F68" s="14" t="s">
        <v>276</v>
      </c>
      <c r="G68" s="14">
        <f t="shared" si="10"/>
        <v>2769.7</v>
      </c>
      <c r="H68" s="14">
        <v>2769.7</v>
      </c>
      <c r="I68" s="14" t="s">
        <v>276</v>
      </c>
      <c r="J68" s="14">
        <f t="shared" si="11"/>
        <v>1614.292</v>
      </c>
      <c r="K68" s="14">
        <v>1614.292</v>
      </c>
      <c r="L68" s="14" t="s">
        <v>276</v>
      </c>
    </row>
    <row r="69" spans="1:12" ht="16.5" customHeight="1">
      <c r="A69" s="7">
        <v>4268</v>
      </c>
      <c r="B69" s="9" t="s">
        <v>362</v>
      </c>
      <c r="C69" s="38">
        <v>4269</v>
      </c>
      <c r="D69" s="14">
        <f t="shared" si="9"/>
        <v>2605</v>
      </c>
      <c r="E69" s="14">
        <v>2605</v>
      </c>
      <c r="F69" s="14" t="s">
        <v>276</v>
      </c>
      <c r="G69" s="14">
        <f t="shared" si="10"/>
        <v>2172.4</v>
      </c>
      <c r="H69" s="14">
        <v>2172.4</v>
      </c>
      <c r="I69" s="14" t="s">
        <v>276</v>
      </c>
      <c r="J69" s="14">
        <f>SUM(K69:L69)</f>
        <v>0</v>
      </c>
      <c r="K69" s="14">
        <v>0</v>
      </c>
      <c r="L69" s="14" t="s">
        <v>276</v>
      </c>
    </row>
    <row r="70" spans="1:12" ht="16.5" customHeight="1" hidden="1">
      <c r="A70" s="7">
        <v>4300</v>
      </c>
      <c r="B70" s="8" t="s">
        <v>363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276</v>
      </c>
      <c r="G70" s="33">
        <f>SUM(G72,G76,G80)</f>
        <v>0</v>
      </c>
      <c r="H70" s="33">
        <f>SUM(H72,H76,H80)</f>
        <v>0</v>
      </c>
      <c r="I70" s="33" t="s">
        <v>276</v>
      </c>
      <c r="J70" s="33">
        <f>SUM(J72,J76,J80)</f>
        <v>0</v>
      </c>
      <c r="K70" s="33">
        <f>SUM(K72,K76,K80)</f>
        <v>0</v>
      </c>
      <c r="L70" s="33" t="s">
        <v>276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364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276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276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297</v>
      </c>
      <c r="C74" s="38">
        <v>4411</v>
      </c>
      <c r="D74" s="14">
        <f>SUM(E74:F74)</f>
        <v>0</v>
      </c>
      <c r="E74" s="14" t="s">
        <v>20</v>
      </c>
      <c r="F74" s="14" t="s">
        <v>276</v>
      </c>
      <c r="G74" s="14">
        <f>SUM(H74:I74)</f>
        <v>0</v>
      </c>
      <c r="H74" s="14" t="s">
        <v>20</v>
      </c>
      <c r="I74" s="14" t="s">
        <v>276</v>
      </c>
      <c r="J74" s="14">
        <f>SUM(K74:L74)</f>
        <v>0</v>
      </c>
      <c r="K74" s="14" t="s">
        <v>20</v>
      </c>
      <c r="L74" s="14" t="s">
        <v>276</v>
      </c>
    </row>
    <row r="75" spans="1:12" ht="16.5" customHeight="1" hidden="1">
      <c r="A75" s="7">
        <v>4312</v>
      </c>
      <c r="B75" s="8" t="s">
        <v>298</v>
      </c>
      <c r="C75" s="38">
        <v>4412</v>
      </c>
      <c r="D75" s="14">
        <f>SUM(E75:F75)</f>
        <v>0</v>
      </c>
      <c r="E75" s="14" t="s">
        <v>20</v>
      </c>
      <c r="F75" s="14" t="s">
        <v>276</v>
      </c>
      <c r="G75" s="14">
        <f>SUM(H75:I75)</f>
        <v>0</v>
      </c>
      <c r="H75" s="14" t="s">
        <v>20</v>
      </c>
      <c r="I75" s="14" t="s">
        <v>276</v>
      </c>
      <c r="J75" s="14">
        <f>SUM(K75:L75)</f>
        <v>0</v>
      </c>
      <c r="K75" s="14" t="s">
        <v>20</v>
      </c>
      <c r="L75" s="14" t="s">
        <v>276</v>
      </c>
    </row>
    <row r="76" spans="1:12" ht="16.5" customHeight="1" hidden="1">
      <c r="A76" s="7">
        <v>4320</v>
      </c>
      <c r="B76" s="9" t="s">
        <v>365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276</v>
      </c>
      <c r="G76" s="14">
        <f>SUM(G78:G79)</f>
        <v>0</v>
      </c>
      <c r="H76" s="14">
        <f>SUM(H78:H79)</f>
        <v>0</v>
      </c>
      <c r="I76" s="14" t="s">
        <v>276</v>
      </c>
      <c r="J76" s="14">
        <f>SUM(J78:J79)</f>
        <v>0</v>
      </c>
      <c r="K76" s="14">
        <f>SUM(K78:K79)</f>
        <v>0</v>
      </c>
      <c r="L76" s="14" t="s">
        <v>276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299</v>
      </c>
      <c r="C78" s="38">
        <v>4421</v>
      </c>
      <c r="D78" s="14">
        <f>SUM(E78:F78)</f>
        <v>0</v>
      </c>
      <c r="E78" s="14" t="s">
        <v>20</v>
      </c>
      <c r="F78" s="14" t="s">
        <v>276</v>
      </c>
      <c r="G78" s="14">
        <f>SUM(H78:I78)</f>
        <v>0</v>
      </c>
      <c r="H78" s="14" t="s">
        <v>20</v>
      </c>
      <c r="I78" s="14" t="s">
        <v>276</v>
      </c>
      <c r="J78" s="14">
        <f>SUM(K78:L78)</f>
        <v>0</v>
      </c>
      <c r="K78" s="14" t="s">
        <v>20</v>
      </c>
      <c r="L78" s="14" t="s">
        <v>276</v>
      </c>
    </row>
    <row r="79" spans="1:12" ht="16.5" customHeight="1" hidden="1">
      <c r="A79" s="7">
        <v>4322</v>
      </c>
      <c r="B79" s="8" t="s">
        <v>300</v>
      </c>
      <c r="C79" s="38">
        <v>4422</v>
      </c>
      <c r="D79" s="14">
        <f>SUM(E79:F79)</f>
        <v>0</v>
      </c>
      <c r="E79" s="14" t="s">
        <v>20</v>
      </c>
      <c r="F79" s="14" t="s">
        <v>276</v>
      </c>
      <c r="G79" s="14">
        <f>SUM(H79:I79)</f>
        <v>0</v>
      </c>
      <c r="H79" s="14" t="s">
        <v>20</v>
      </c>
      <c r="I79" s="14" t="s">
        <v>276</v>
      </c>
      <c r="J79" s="14">
        <f>SUM(K79:L79)</f>
        <v>0</v>
      </c>
      <c r="K79" s="14" t="s">
        <v>20</v>
      </c>
      <c r="L79" s="14" t="s">
        <v>276</v>
      </c>
    </row>
    <row r="80" spans="1:12" ht="30" customHeight="1" hidden="1">
      <c r="A80" s="7">
        <v>4330</v>
      </c>
      <c r="B80" s="8" t="s">
        <v>366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276</v>
      </c>
      <c r="G80" s="14">
        <f>SUM(G82:G84)</f>
        <v>0</v>
      </c>
      <c r="H80" s="14">
        <f>SUM(H82:H84)</f>
        <v>0</v>
      </c>
      <c r="I80" s="14" t="s">
        <v>276</v>
      </c>
      <c r="J80" s="14">
        <f>SUM(J82:J84)</f>
        <v>0</v>
      </c>
      <c r="K80" s="14">
        <f>SUM(K82:K84)</f>
        <v>0</v>
      </c>
      <c r="L80" s="14" t="s">
        <v>276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301</v>
      </c>
      <c r="C82" s="38">
        <v>4431</v>
      </c>
      <c r="D82" s="14">
        <f>SUM(E82:F82)</f>
        <v>0</v>
      </c>
      <c r="E82" s="14" t="s">
        <v>20</v>
      </c>
      <c r="F82" s="14" t="s">
        <v>276</v>
      </c>
      <c r="G82" s="14">
        <f>SUM(H82:I82)</f>
        <v>0</v>
      </c>
      <c r="H82" s="14" t="s">
        <v>20</v>
      </c>
      <c r="I82" s="14" t="s">
        <v>276</v>
      </c>
      <c r="J82" s="14">
        <f>SUM(K82:L82)</f>
        <v>0</v>
      </c>
      <c r="K82" s="14" t="s">
        <v>20</v>
      </c>
      <c r="L82" s="14" t="s">
        <v>276</v>
      </c>
    </row>
    <row r="83" spans="1:12" ht="16.5" customHeight="1" hidden="1">
      <c r="A83" s="7">
        <v>4332</v>
      </c>
      <c r="B83" s="8" t="s">
        <v>302</v>
      </c>
      <c r="C83" s="38">
        <v>4432</v>
      </c>
      <c r="D83" s="14">
        <f>SUM(E83:F83)</f>
        <v>0</v>
      </c>
      <c r="E83" s="14" t="s">
        <v>20</v>
      </c>
      <c r="F83" s="14" t="s">
        <v>276</v>
      </c>
      <c r="G83" s="14">
        <f>SUM(H83:I83)</f>
        <v>0</v>
      </c>
      <c r="H83" s="14" t="s">
        <v>20</v>
      </c>
      <c r="I83" s="14" t="s">
        <v>276</v>
      </c>
      <c r="J83" s="14">
        <f>SUM(K83:L83)</f>
        <v>0</v>
      </c>
      <c r="K83" s="14" t="s">
        <v>20</v>
      </c>
      <c r="L83" s="14" t="s">
        <v>276</v>
      </c>
    </row>
    <row r="84" spans="1:12" ht="16.5" customHeight="1" hidden="1">
      <c r="A84" s="7">
        <v>4333</v>
      </c>
      <c r="B84" s="8" t="s">
        <v>303</v>
      </c>
      <c r="C84" s="38">
        <v>4433</v>
      </c>
      <c r="D84" s="14">
        <f>SUM(E84:F84)</f>
        <v>0</v>
      </c>
      <c r="E84" s="14" t="s">
        <v>20</v>
      </c>
      <c r="F84" s="14" t="s">
        <v>276</v>
      </c>
      <c r="G84" s="14">
        <f>SUM(H84:I84)</f>
        <v>0</v>
      </c>
      <c r="H84" s="14" t="s">
        <v>20</v>
      </c>
      <c r="I84" s="14" t="s">
        <v>276</v>
      </c>
      <c r="J84" s="14">
        <f>SUM(K84:L84)</f>
        <v>0</v>
      </c>
      <c r="K84" s="14" t="s">
        <v>20</v>
      </c>
      <c r="L84" s="14" t="s">
        <v>276</v>
      </c>
    </row>
    <row r="85" spans="1:12" ht="16.5" customHeight="1">
      <c r="A85" s="7">
        <v>4400</v>
      </c>
      <c r="B85" s="8" t="s">
        <v>367</v>
      </c>
      <c r="C85" s="38" t="s">
        <v>34</v>
      </c>
      <c r="D85" s="33">
        <f>SUM(D87,D91)</f>
        <v>97501.4</v>
      </c>
      <c r="E85" s="33">
        <f>SUM(E87,E91)</f>
        <v>97501.4</v>
      </c>
      <c r="F85" s="33" t="s">
        <v>276</v>
      </c>
      <c r="G85" s="33">
        <f>SUM(G87,G91)</f>
        <v>96056.6</v>
      </c>
      <c r="H85" s="33">
        <f>SUM(H87,H91)</f>
        <v>96056.6</v>
      </c>
      <c r="I85" s="33" t="s">
        <v>276</v>
      </c>
      <c r="J85" s="33">
        <f>SUM(J87,J91)</f>
        <v>60091.541</v>
      </c>
      <c r="K85" s="33">
        <f>SUM(K87,K91)</f>
        <v>60091.541</v>
      </c>
      <c r="L85" s="33" t="s">
        <v>276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368</v>
      </c>
      <c r="C87" s="38" t="s">
        <v>34</v>
      </c>
      <c r="D87" s="14">
        <f>SUM(D89:D90)</f>
        <v>97501.4</v>
      </c>
      <c r="E87" s="14">
        <f>SUM(E89:E90)</f>
        <v>97501.4</v>
      </c>
      <c r="F87" s="14" t="s">
        <v>276</v>
      </c>
      <c r="G87" s="14">
        <f>SUM(G89:G90)</f>
        <v>96056.6</v>
      </c>
      <c r="H87" s="14">
        <f>SUM(H89:H90)</f>
        <v>96056.6</v>
      </c>
      <c r="I87" s="14" t="s">
        <v>276</v>
      </c>
      <c r="J87" s="14">
        <f>SUM(J89)</f>
        <v>60091.541</v>
      </c>
      <c r="K87" s="14">
        <f>SUM(K89:K90)</f>
        <v>60091.541</v>
      </c>
      <c r="L87" s="14" t="s">
        <v>276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510</v>
      </c>
      <c r="C89" s="38">
        <v>4511</v>
      </c>
      <c r="D89" s="14">
        <f>SUM(E89:F89)</f>
        <v>97501.4</v>
      </c>
      <c r="E89" s="14">
        <v>97501.4</v>
      </c>
      <c r="F89" s="14" t="s">
        <v>276</v>
      </c>
      <c r="G89" s="14">
        <f>SUM(H89:I89)</f>
        <v>96056.6</v>
      </c>
      <c r="H89" s="14">
        <v>96056.6</v>
      </c>
      <c r="I89" s="14" t="s">
        <v>276</v>
      </c>
      <c r="J89" s="14">
        <f>SUM(K89:L89)</f>
        <v>60091.541</v>
      </c>
      <c r="K89" s="14">
        <v>60091.541</v>
      </c>
      <c r="L89" s="14" t="s">
        <v>276</v>
      </c>
    </row>
    <row r="90" spans="1:12" ht="30" customHeight="1">
      <c r="A90" s="7">
        <v>4412</v>
      </c>
      <c r="B90" s="8" t="s">
        <v>509</v>
      </c>
      <c r="C90" s="38">
        <v>4512</v>
      </c>
      <c r="D90" s="14">
        <f>SUM(E90:F90)</f>
        <v>0</v>
      </c>
      <c r="E90" s="14" t="s">
        <v>20</v>
      </c>
      <c r="F90" s="14" t="s">
        <v>276</v>
      </c>
      <c r="G90" s="14">
        <f>SUM(H90:I90)</f>
        <v>0</v>
      </c>
      <c r="H90" s="14"/>
      <c r="I90" s="14" t="s">
        <v>276</v>
      </c>
      <c r="J90" s="14">
        <f>SUM(K90:L90)</f>
        <v>0</v>
      </c>
      <c r="K90" s="14" t="s">
        <v>20</v>
      </c>
      <c r="L90" s="14" t="s">
        <v>276</v>
      </c>
    </row>
    <row r="91" spans="1:12" ht="27" customHeight="1" hidden="1">
      <c r="A91" s="7">
        <v>4420</v>
      </c>
      <c r="B91" s="9" t="s">
        <v>369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276</v>
      </c>
      <c r="G91" s="14">
        <f>SUM(G93:G94)</f>
        <v>0</v>
      </c>
      <c r="H91" s="14">
        <f>SUM(H93:H94)</f>
        <v>0</v>
      </c>
      <c r="I91" s="14" t="s">
        <v>276</v>
      </c>
      <c r="J91" s="14">
        <f>SUM(J93:J94)</f>
        <v>0</v>
      </c>
      <c r="K91" s="14">
        <f>SUM(K93:K94)</f>
        <v>0</v>
      </c>
      <c r="L91" s="14" t="s">
        <v>276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468</v>
      </c>
      <c r="C93" s="38">
        <v>4521</v>
      </c>
      <c r="D93" s="14">
        <f>SUM(E93:F93)</f>
        <v>0</v>
      </c>
      <c r="E93" s="14" t="s">
        <v>20</v>
      </c>
      <c r="F93" s="14" t="s">
        <v>276</v>
      </c>
      <c r="G93" s="14">
        <f>SUM(H93:I93)</f>
        <v>0</v>
      </c>
      <c r="H93" s="14" t="s">
        <v>20</v>
      </c>
      <c r="I93" s="14" t="s">
        <v>276</v>
      </c>
      <c r="J93" s="14">
        <f>SUM(K93:L93)</f>
        <v>0</v>
      </c>
      <c r="K93" s="14" t="s">
        <v>20</v>
      </c>
      <c r="L93" s="14" t="s">
        <v>276</v>
      </c>
    </row>
    <row r="94" spans="1:12" ht="27" customHeight="1" hidden="1">
      <c r="A94" s="7">
        <v>4422</v>
      </c>
      <c r="B94" s="9" t="s">
        <v>506</v>
      </c>
      <c r="C94" s="38">
        <v>4522</v>
      </c>
      <c r="D94" s="14">
        <f>SUM(E94:F94)</f>
        <v>0</v>
      </c>
      <c r="E94" s="14" t="s">
        <v>20</v>
      </c>
      <c r="F94" s="14" t="s">
        <v>276</v>
      </c>
      <c r="G94" s="14">
        <f>SUM(H94:I94)</f>
        <v>0</v>
      </c>
      <c r="H94" s="14" t="s">
        <v>20</v>
      </c>
      <c r="I94" s="14" t="s">
        <v>276</v>
      </c>
      <c r="J94" s="14">
        <f>SUM(K94:L94)</f>
        <v>0</v>
      </c>
      <c r="K94" s="14" t="s">
        <v>20</v>
      </c>
      <c r="L94" s="14" t="s">
        <v>276</v>
      </c>
    </row>
    <row r="95" spans="1:12" ht="16.5" customHeight="1">
      <c r="A95" s="7">
        <v>4500</v>
      </c>
      <c r="B95" s="8" t="s">
        <v>370</v>
      </c>
      <c r="C95" s="38" t="s">
        <v>34</v>
      </c>
      <c r="D95" s="33">
        <f>SUM(D97,D101,D105,D113)</f>
        <v>2550</v>
      </c>
      <c r="E95" s="33">
        <f>SUM(E97,E101,E105,E113,)</f>
        <v>2550</v>
      </c>
      <c r="F95" s="33" t="s">
        <v>276</v>
      </c>
      <c r="G95" s="33">
        <f>SUM(G97,G101,G105,G113)</f>
        <v>2550</v>
      </c>
      <c r="H95" s="33">
        <f>SUM(H97,H101,H105,H113)</f>
        <v>2550</v>
      </c>
      <c r="I95" s="33" t="s">
        <v>276</v>
      </c>
      <c r="J95" s="33">
        <f>SUM(J97,J101,J105,J113,)</f>
        <v>200</v>
      </c>
      <c r="K95" s="33">
        <f>SUM(K97,K101,K105,K113)</f>
        <v>200</v>
      </c>
      <c r="L95" s="33" t="s">
        <v>276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371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276</v>
      </c>
      <c r="G97" s="14">
        <f>SUM(G99:G100)</f>
        <v>0</v>
      </c>
      <c r="H97" s="14">
        <f>SUM(H99:H100)</f>
        <v>0</v>
      </c>
      <c r="I97" s="14" t="s">
        <v>276</v>
      </c>
      <c r="J97" s="14">
        <f>SUM(J99:J100)</f>
        <v>0</v>
      </c>
      <c r="K97" s="14">
        <f>SUM(K99:K100)</f>
        <v>0</v>
      </c>
      <c r="L97" s="14" t="s">
        <v>276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372</v>
      </c>
      <c r="C99" s="38">
        <v>4611</v>
      </c>
      <c r="D99" s="14">
        <f>SUM(E99:F99)</f>
        <v>0</v>
      </c>
      <c r="E99" s="13"/>
      <c r="F99" s="14" t="s">
        <v>276</v>
      </c>
      <c r="G99" s="14">
        <f>SUM(H99:I99)</f>
        <v>0</v>
      </c>
      <c r="H99" s="13"/>
      <c r="I99" s="14" t="s">
        <v>276</v>
      </c>
      <c r="J99" s="14">
        <f>SUM(K99:L99)</f>
        <v>0</v>
      </c>
      <c r="K99" s="13"/>
      <c r="L99" s="14" t="s">
        <v>276</v>
      </c>
    </row>
    <row r="100" spans="1:12" ht="16.5" customHeight="1" hidden="1">
      <c r="A100" s="7">
        <v>4512</v>
      </c>
      <c r="B100" s="8" t="s">
        <v>304</v>
      </c>
      <c r="C100" s="38">
        <v>4612</v>
      </c>
      <c r="D100" s="14">
        <f>SUM(E100:F100)</f>
        <v>0</v>
      </c>
      <c r="E100" s="13"/>
      <c r="F100" s="14" t="s">
        <v>276</v>
      </c>
      <c r="G100" s="14">
        <f>SUM(H100:I100)</f>
        <v>0</v>
      </c>
      <c r="H100" s="13"/>
      <c r="I100" s="14" t="s">
        <v>276</v>
      </c>
      <c r="J100" s="14">
        <f>SUM(K100:L100)</f>
        <v>0</v>
      </c>
      <c r="K100" s="13"/>
      <c r="L100" s="14" t="s">
        <v>276</v>
      </c>
    </row>
    <row r="101" spans="1:12" ht="30.75" customHeight="1" hidden="1">
      <c r="A101" s="7">
        <v>4520</v>
      </c>
      <c r="B101" s="8" t="s">
        <v>373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276</v>
      </c>
      <c r="G101" s="14">
        <f>SUM(G103:G104)</f>
        <v>0</v>
      </c>
      <c r="H101" s="14">
        <f>SUM(H103:H104)</f>
        <v>0</v>
      </c>
      <c r="I101" s="14" t="s">
        <v>276</v>
      </c>
      <c r="J101" s="14">
        <f>SUM(J103:J104)</f>
        <v>0</v>
      </c>
      <c r="K101" s="14">
        <f>SUM(K103:K104)</f>
        <v>0</v>
      </c>
      <c r="L101" s="14" t="s">
        <v>276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305</v>
      </c>
      <c r="C103" s="38">
        <v>4621</v>
      </c>
      <c r="D103" s="14">
        <f>SUM(E103:F103)</f>
        <v>0</v>
      </c>
      <c r="E103" s="14"/>
      <c r="F103" s="14" t="s">
        <v>276</v>
      </c>
      <c r="G103" s="14">
        <f>SUM(H103:I103)</f>
        <v>0</v>
      </c>
      <c r="H103" s="14"/>
      <c r="I103" s="14" t="s">
        <v>276</v>
      </c>
      <c r="J103" s="14">
        <f>SUM(K103:L103)</f>
        <v>0</v>
      </c>
      <c r="K103" s="14" t="s">
        <v>20</v>
      </c>
      <c r="L103" s="14" t="s">
        <v>276</v>
      </c>
    </row>
    <row r="104" spans="1:12" ht="16.5" customHeight="1" hidden="1">
      <c r="A104" s="7">
        <v>4522</v>
      </c>
      <c r="B104" s="8" t="s">
        <v>507</v>
      </c>
      <c r="C104" s="38">
        <v>4622</v>
      </c>
      <c r="D104" s="14">
        <f>SUM(E104:F104)</f>
        <v>0</v>
      </c>
      <c r="E104" s="14"/>
      <c r="F104" s="14" t="s">
        <v>276</v>
      </c>
      <c r="G104" s="14">
        <f>SUM(H104:I104)</f>
        <v>0</v>
      </c>
      <c r="H104" s="14" t="s">
        <v>20</v>
      </c>
      <c r="I104" s="14" t="s">
        <v>276</v>
      </c>
      <c r="J104" s="14">
        <f>SUM(K104:L104)</f>
        <v>0</v>
      </c>
      <c r="K104" s="14" t="s">
        <v>20</v>
      </c>
      <c r="L104" s="14" t="s">
        <v>276</v>
      </c>
    </row>
    <row r="105" spans="1:12" ht="27" customHeight="1">
      <c r="A105" s="7">
        <v>4530</v>
      </c>
      <c r="B105" s="8" t="s">
        <v>374</v>
      </c>
      <c r="C105" s="38" t="s">
        <v>34</v>
      </c>
      <c r="D105" s="14">
        <f>SUM(D107:D109)</f>
        <v>1550</v>
      </c>
      <c r="E105" s="14">
        <f>SUM(E107:E109)</f>
        <v>1550</v>
      </c>
      <c r="F105" s="14" t="s">
        <v>276</v>
      </c>
      <c r="G105" s="14">
        <f>SUM(G107:G109)</f>
        <v>1550</v>
      </c>
      <c r="H105" s="14">
        <f>SUM(H107:H109)</f>
        <v>1550</v>
      </c>
      <c r="I105" s="14" t="s">
        <v>276</v>
      </c>
      <c r="J105" s="14">
        <f>SUM(J107:J109)</f>
        <v>200</v>
      </c>
      <c r="K105" s="14">
        <f>SUM(K107:K109)</f>
        <v>200</v>
      </c>
      <c r="L105" s="14" t="s">
        <v>276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469</v>
      </c>
      <c r="C107" s="38">
        <v>4637</v>
      </c>
      <c r="D107" s="14">
        <f>SUM(E107:F107)</f>
        <v>200</v>
      </c>
      <c r="E107" s="14">
        <v>200</v>
      </c>
      <c r="F107" s="14" t="s">
        <v>276</v>
      </c>
      <c r="G107" s="14">
        <f>SUM(H107:I107)</f>
        <v>200</v>
      </c>
      <c r="H107" s="14">
        <v>200</v>
      </c>
      <c r="I107" s="14" t="s">
        <v>276</v>
      </c>
      <c r="J107" s="14">
        <f>SUM(K107:L107)</f>
        <v>200</v>
      </c>
      <c r="K107" s="14">
        <v>200</v>
      </c>
      <c r="L107" s="14" t="s">
        <v>276</v>
      </c>
    </row>
    <row r="108" spans="1:12" ht="27.75" customHeight="1">
      <c r="A108" s="7">
        <v>4532</v>
      </c>
      <c r="B108" s="9" t="s">
        <v>470</v>
      </c>
      <c r="C108" s="38">
        <v>4638</v>
      </c>
      <c r="D108" s="14">
        <f>SUM(E108:F108)</f>
        <v>400</v>
      </c>
      <c r="E108" s="14">
        <v>400</v>
      </c>
      <c r="F108" s="14" t="s">
        <v>276</v>
      </c>
      <c r="G108" s="14">
        <f>SUM(H108:I108)</f>
        <v>400</v>
      </c>
      <c r="H108" s="14">
        <v>400</v>
      </c>
      <c r="I108" s="14" t="s">
        <v>276</v>
      </c>
      <c r="J108" s="14">
        <f>SUM(K108:L108)</f>
        <v>0</v>
      </c>
      <c r="K108" s="14">
        <v>0</v>
      </c>
      <c r="L108" s="14" t="s">
        <v>276</v>
      </c>
    </row>
    <row r="109" spans="1:12" ht="15" customHeight="1">
      <c r="A109" s="7">
        <v>4533</v>
      </c>
      <c r="B109" s="9" t="s">
        <v>375</v>
      </c>
      <c r="C109" s="38">
        <v>4639</v>
      </c>
      <c r="D109" s="14">
        <f>SUM(D110:D112)</f>
        <v>950</v>
      </c>
      <c r="E109" s="14">
        <f>SUM(E110:E112)</f>
        <v>950</v>
      </c>
      <c r="F109" s="14" t="s">
        <v>276</v>
      </c>
      <c r="G109" s="14">
        <f>SUM(G110:G112)</f>
        <v>950</v>
      </c>
      <c r="H109" s="14">
        <f>SUM(H110:H112)</f>
        <v>950</v>
      </c>
      <c r="I109" s="14" t="s">
        <v>276</v>
      </c>
      <c r="J109" s="14">
        <f>SUM(J110:J112)</f>
        <v>0</v>
      </c>
      <c r="K109" s="14">
        <f>K112</f>
        <v>0</v>
      </c>
      <c r="L109" s="14" t="s">
        <v>276</v>
      </c>
    </row>
    <row r="110" spans="1:12" ht="15" customHeight="1">
      <c r="A110" s="7">
        <v>4534</v>
      </c>
      <c r="B110" s="9" t="s">
        <v>376</v>
      </c>
      <c r="C110" s="38" t="s">
        <v>20</v>
      </c>
      <c r="D110" s="14">
        <f>SUM(E110:F110)</f>
        <v>0</v>
      </c>
      <c r="E110" s="14" t="s">
        <v>20</v>
      </c>
      <c r="F110" s="14" t="s">
        <v>276</v>
      </c>
      <c r="G110" s="14">
        <v>0</v>
      </c>
      <c r="H110" s="14" t="s">
        <v>20</v>
      </c>
      <c r="I110" s="14" t="s">
        <v>276</v>
      </c>
      <c r="J110" s="14">
        <f>SUM(K110:L110)</f>
        <v>0</v>
      </c>
      <c r="K110" s="14" t="s">
        <v>20</v>
      </c>
      <c r="L110" s="14" t="s">
        <v>276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276</v>
      </c>
      <c r="G111" s="14">
        <v>0</v>
      </c>
      <c r="H111" s="14" t="s">
        <v>20</v>
      </c>
      <c r="I111" s="14" t="s">
        <v>276</v>
      </c>
      <c r="J111" s="14">
        <f>SUM(K111:L111)</f>
        <v>0</v>
      </c>
      <c r="K111" s="14" t="s">
        <v>20</v>
      </c>
      <c r="L111" s="14" t="s">
        <v>276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950</v>
      </c>
      <c r="E112" s="14">
        <v>950</v>
      </c>
      <c r="F112" s="14" t="s">
        <v>276</v>
      </c>
      <c r="G112" s="14">
        <f>H112</f>
        <v>950</v>
      </c>
      <c r="H112" s="14">
        <v>950</v>
      </c>
      <c r="I112" s="14" t="s">
        <v>276</v>
      </c>
      <c r="J112" s="14">
        <f>SUM(K112:L112)</f>
        <v>0</v>
      </c>
      <c r="K112" s="14">
        <v>0</v>
      </c>
      <c r="L112" s="14" t="s">
        <v>276</v>
      </c>
    </row>
    <row r="113" spans="1:12" ht="29.25" customHeight="1">
      <c r="A113" s="7">
        <v>4540</v>
      </c>
      <c r="B113" s="8" t="s">
        <v>377</v>
      </c>
      <c r="C113" s="38" t="s">
        <v>34</v>
      </c>
      <c r="D113" s="14">
        <f>SUM(D115:D121)</f>
        <v>1000</v>
      </c>
      <c r="E113" s="14">
        <f>SUM(E115:E121)</f>
        <v>1000</v>
      </c>
      <c r="F113" s="14" t="s">
        <v>276</v>
      </c>
      <c r="G113" s="14">
        <f>SUM(G115:G121)</f>
        <v>1000</v>
      </c>
      <c r="H113" s="14">
        <f>SUM(H115:H121)</f>
        <v>1000</v>
      </c>
      <c r="I113" s="14" t="s">
        <v>276</v>
      </c>
      <c r="J113" s="14">
        <f>SUM(J115:J121)</f>
        <v>0</v>
      </c>
      <c r="K113" s="14">
        <f>SUM(K115:K121)</f>
        <v>0</v>
      </c>
      <c r="L113" s="14" t="s">
        <v>276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276</v>
      </c>
      <c r="J114" s="14" t="s">
        <v>20</v>
      </c>
      <c r="K114" s="14" t="s">
        <v>20</v>
      </c>
      <c r="L114" s="14" t="s">
        <v>276</v>
      </c>
    </row>
    <row r="115" spans="1:12" ht="29.25" customHeight="1">
      <c r="A115" s="7">
        <v>4541</v>
      </c>
      <c r="B115" s="8" t="s">
        <v>523</v>
      </c>
      <c r="C115" s="38">
        <v>4655</v>
      </c>
      <c r="D115" s="14">
        <f>SUM(E115:F115)</f>
        <v>0</v>
      </c>
      <c r="E115" s="14">
        <v>0</v>
      </c>
      <c r="F115" s="14" t="s">
        <v>276</v>
      </c>
      <c r="G115" s="14">
        <f>SUM(H115:I115)</f>
        <v>0</v>
      </c>
      <c r="H115" s="14">
        <v>0</v>
      </c>
      <c r="I115" s="14" t="s">
        <v>276</v>
      </c>
      <c r="J115" s="14">
        <f>SUM(K115:L115)</f>
        <v>0</v>
      </c>
      <c r="K115" s="14">
        <v>0</v>
      </c>
      <c r="L115" s="14" t="s">
        <v>276</v>
      </c>
    </row>
    <row r="116" spans="1:12" ht="29.25" customHeight="1">
      <c r="A116" s="7">
        <v>4542</v>
      </c>
      <c r="B116" s="8" t="s">
        <v>471</v>
      </c>
      <c r="C116" s="38">
        <v>4656</v>
      </c>
      <c r="D116" s="14">
        <f>SUM(E116:F116)</f>
        <v>1000</v>
      </c>
      <c r="E116" s="14">
        <v>1000</v>
      </c>
      <c r="F116" s="14" t="s">
        <v>276</v>
      </c>
      <c r="G116" s="14">
        <f aca="true" t="shared" si="12" ref="G116:G121">SUM(H116:I116)</f>
        <v>1000</v>
      </c>
      <c r="H116" s="14">
        <v>1000</v>
      </c>
      <c r="I116" s="14" t="s">
        <v>276</v>
      </c>
      <c r="J116" s="14">
        <f>SUM(K116:L116)</f>
        <v>0</v>
      </c>
      <c r="K116" s="14" t="s">
        <v>20</v>
      </c>
      <c r="L116" s="14" t="s">
        <v>276</v>
      </c>
    </row>
    <row r="117" spans="1:12" ht="16.5" customHeight="1">
      <c r="A117" s="7">
        <v>4543</v>
      </c>
      <c r="B117" s="8" t="s">
        <v>378</v>
      </c>
      <c r="C117" s="38">
        <v>4657</v>
      </c>
      <c r="D117" s="14">
        <f>SUM(E117:F117)</f>
        <v>0</v>
      </c>
      <c r="E117" s="14"/>
      <c r="F117" s="14" t="s">
        <v>276</v>
      </c>
      <c r="G117" s="14">
        <f t="shared" si="12"/>
        <v>0</v>
      </c>
      <c r="H117" s="14"/>
      <c r="I117" s="14" t="s">
        <v>276</v>
      </c>
      <c r="J117" s="14">
        <f>SUM(K117:L117)</f>
        <v>0</v>
      </c>
      <c r="K117" s="14"/>
      <c r="L117" s="14" t="s">
        <v>276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276</v>
      </c>
      <c r="G118" s="14"/>
      <c r="H118" s="14" t="s">
        <v>20</v>
      </c>
      <c r="I118" s="14" t="s">
        <v>276</v>
      </c>
      <c r="J118" s="14"/>
      <c r="K118" s="14" t="s">
        <v>20</v>
      </c>
      <c r="L118" s="14" t="s">
        <v>276</v>
      </c>
    </row>
    <row r="119" spans="1:12" ht="16.5" customHeight="1">
      <c r="A119" s="7">
        <v>4544</v>
      </c>
      <c r="B119" s="9" t="s">
        <v>308</v>
      </c>
      <c r="C119" s="38" t="s">
        <v>20</v>
      </c>
      <c r="D119" s="14">
        <f>SUM(E119:F119)</f>
        <v>0</v>
      </c>
      <c r="E119" s="14" t="s">
        <v>20</v>
      </c>
      <c r="F119" s="14" t="s">
        <v>276</v>
      </c>
      <c r="G119" s="14">
        <f t="shared" si="12"/>
        <v>0</v>
      </c>
      <c r="H119" s="14" t="s">
        <v>20</v>
      </c>
      <c r="I119" s="14" t="s">
        <v>276</v>
      </c>
      <c r="J119" s="14">
        <f>SUM(K119:L119)</f>
        <v>0</v>
      </c>
      <c r="K119" s="14" t="s">
        <v>20</v>
      </c>
      <c r="L119" s="14" t="s">
        <v>276</v>
      </c>
    </row>
    <row r="120" spans="1:12" ht="16.5" customHeight="1">
      <c r="A120" s="7">
        <v>4545</v>
      </c>
      <c r="B120" s="9" t="s">
        <v>306</v>
      </c>
      <c r="C120" s="38" t="s">
        <v>20</v>
      </c>
      <c r="D120" s="14">
        <f>SUM(E120:F120)</f>
        <v>0</v>
      </c>
      <c r="E120" s="14" t="s">
        <v>20</v>
      </c>
      <c r="F120" s="14" t="s">
        <v>276</v>
      </c>
      <c r="G120" s="14">
        <f t="shared" si="12"/>
        <v>0</v>
      </c>
      <c r="H120" s="14" t="s">
        <v>20</v>
      </c>
      <c r="I120" s="14" t="s">
        <v>276</v>
      </c>
      <c r="J120" s="14">
        <f>SUM(K120:L120)</f>
        <v>0</v>
      </c>
      <c r="K120" s="14" t="s">
        <v>20</v>
      </c>
      <c r="L120" s="14" t="s">
        <v>276</v>
      </c>
    </row>
    <row r="121" spans="1:12" ht="16.5" customHeight="1">
      <c r="A121" s="7">
        <v>4546</v>
      </c>
      <c r="B121" s="9" t="s">
        <v>307</v>
      </c>
      <c r="C121" s="38" t="s">
        <v>20</v>
      </c>
      <c r="D121" s="14">
        <f>SUM(E121:F121)</f>
        <v>0</v>
      </c>
      <c r="E121" s="14" t="s">
        <v>20</v>
      </c>
      <c r="F121" s="14" t="s">
        <v>276</v>
      </c>
      <c r="G121" s="14">
        <f t="shared" si="12"/>
        <v>0</v>
      </c>
      <c r="H121" s="14" t="s">
        <v>20</v>
      </c>
      <c r="I121" s="14" t="s">
        <v>276</v>
      </c>
      <c r="J121" s="14">
        <f>SUM(K121:L121)</f>
        <v>0</v>
      </c>
      <c r="K121" s="14" t="s">
        <v>20</v>
      </c>
      <c r="L121" s="14" t="s">
        <v>276</v>
      </c>
    </row>
    <row r="122" spans="1:12" ht="29.25" customHeight="1">
      <c r="A122" s="7">
        <v>4600</v>
      </c>
      <c r="B122" s="8" t="s">
        <v>379</v>
      </c>
      <c r="C122" s="38" t="s">
        <v>34</v>
      </c>
      <c r="D122" s="33">
        <f>SUM(D124,D128,D134)</f>
        <v>3870</v>
      </c>
      <c r="E122" s="33">
        <f>SUM(E124,E128,E134)</f>
        <v>3870</v>
      </c>
      <c r="F122" s="33" t="s">
        <v>276</v>
      </c>
      <c r="G122" s="33">
        <f>SUM(G124,G128,G134)</f>
        <v>3870</v>
      </c>
      <c r="H122" s="33">
        <f>SUM(H124,H128,H134)</f>
        <v>3870</v>
      </c>
      <c r="I122" s="33" t="s">
        <v>276</v>
      </c>
      <c r="J122" s="33">
        <f>SUM(J124,J128,J134)</f>
        <v>1080</v>
      </c>
      <c r="K122" s="33">
        <f>SUM(K124,K128,K134)</f>
        <v>1080</v>
      </c>
      <c r="L122" s="33" t="s">
        <v>276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276</v>
      </c>
      <c r="G124" s="14">
        <f>SUM(G126:G127)</f>
        <v>0</v>
      </c>
      <c r="H124" s="14">
        <f>SUM(H126:H127)</f>
        <v>0</v>
      </c>
      <c r="I124" s="14" t="s">
        <v>276</v>
      </c>
      <c r="J124" s="14">
        <f>SUM(J126:J127)</f>
        <v>0</v>
      </c>
      <c r="K124" s="14">
        <f>SUM(K126:K127)</f>
        <v>0</v>
      </c>
      <c r="L124" s="14" t="s">
        <v>276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473</v>
      </c>
      <c r="C126" s="38">
        <v>4711</v>
      </c>
      <c r="D126" s="14">
        <f>SUM(E126:F126)</f>
        <v>0</v>
      </c>
      <c r="E126" s="14" t="s">
        <v>20</v>
      </c>
      <c r="F126" s="14" t="s">
        <v>276</v>
      </c>
      <c r="G126" s="14">
        <f>SUM(H126:I126)</f>
        <v>0</v>
      </c>
      <c r="H126" s="14" t="s">
        <v>20</v>
      </c>
      <c r="I126" s="14" t="s">
        <v>276</v>
      </c>
      <c r="J126" s="14">
        <f>SUM(K126:L126)</f>
        <v>0</v>
      </c>
      <c r="K126" s="14" t="s">
        <v>20</v>
      </c>
      <c r="L126" s="14" t="s">
        <v>276</v>
      </c>
    </row>
    <row r="127" spans="1:12" ht="30.75" customHeight="1" hidden="1">
      <c r="A127" s="7">
        <v>4620</v>
      </c>
      <c r="B127" s="8" t="s">
        <v>472</v>
      </c>
      <c r="C127" s="38">
        <v>4712</v>
      </c>
      <c r="D127" s="14">
        <f>SUM(E127:F127)</f>
        <v>0</v>
      </c>
      <c r="E127" s="14" t="s">
        <v>20</v>
      </c>
      <c r="F127" s="14" t="s">
        <v>276</v>
      </c>
      <c r="G127" s="14">
        <f>SUM(H127:I127)</f>
        <v>0</v>
      </c>
      <c r="H127" s="14" t="s">
        <v>20</v>
      </c>
      <c r="I127" s="14" t="s">
        <v>276</v>
      </c>
      <c r="J127" s="14">
        <f>SUM(K127:L127)</f>
        <v>0</v>
      </c>
      <c r="K127" s="14" t="s">
        <v>20</v>
      </c>
      <c r="L127" s="14" t="s">
        <v>276</v>
      </c>
    </row>
    <row r="128" spans="1:12" ht="27" customHeight="1">
      <c r="A128" s="7">
        <v>4630</v>
      </c>
      <c r="B128" s="9" t="s">
        <v>410</v>
      </c>
      <c r="C128" s="38" t="s">
        <v>34</v>
      </c>
      <c r="D128" s="14">
        <f>SUM(D130:D133)</f>
        <v>3870</v>
      </c>
      <c r="E128" s="14">
        <f>SUM(E130:E133)</f>
        <v>3870</v>
      </c>
      <c r="F128" s="14" t="s">
        <v>276</v>
      </c>
      <c r="G128" s="14">
        <f>SUM(G130:G133)</f>
        <v>3870</v>
      </c>
      <c r="H128" s="14">
        <f>SUM(H130:H133)</f>
        <v>3870</v>
      </c>
      <c r="I128" s="14" t="s">
        <v>276</v>
      </c>
      <c r="J128" s="14">
        <f>SUM(J130:J133)</f>
        <v>1080</v>
      </c>
      <c r="K128" s="14">
        <f>SUM(K130:K133)</f>
        <v>1080</v>
      </c>
      <c r="L128" s="14" t="s">
        <v>276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309</v>
      </c>
      <c r="C130" s="38">
        <v>4726</v>
      </c>
      <c r="D130" s="14">
        <f>SUM(E130:F130)</f>
        <v>720</v>
      </c>
      <c r="E130" s="14">
        <v>720</v>
      </c>
      <c r="F130" s="14" t="s">
        <v>276</v>
      </c>
      <c r="G130" s="14">
        <f>SUM(H130:I130)</f>
        <v>720</v>
      </c>
      <c r="H130" s="14">
        <v>720</v>
      </c>
      <c r="I130" s="14" t="s">
        <v>276</v>
      </c>
      <c r="J130" s="14">
        <f>SUM(K130:L130)</f>
        <v>30</v>
      </c>
      <c r="K130" s="14">
        <v>30</v>
      </c>
      <c r="L130" s="14" t="s">
        <v>276</v>
      </c>
    </row>
    <row r="131" spans="1:12" ht="16.5" customHeight="1">
      <c r="A131" s="7">
        <v>4632</v>
      </c>
      <c r="B131" s="9" t="s">
        <v>380</v>
      </c>
      <c r="C131" s="38">
        <v>4727</v>
      </c>
      <c r="D131" s="14">
        <f>SUM(E131:F131)</f>
        <v>0</v>
      </c>
      <c r="E131" s="14">
        <v>0</v>
      </c>
      <c r="F131" s="14" t="s">
        <v>276</v>
      </c>
      <c r="G131" s="14">
        <f>SUM(H131:I131)</f>
        <v>0</v>
      </c>
      <c r="H131" s="14">
        <v>0</v>
      </c>
      <c r="I131" s="14" t="s">
        <v>276</v>
      </c>
      <c r="J131" s="14">
        <f>SUM(K131:L131)</f>
        <v>0</v>
      </c>
      <c r="K131" s="14">
        <v>0</v>
      </c>
      <c r="L131" s="14" t="s">
        <v>276</v>
      </c>
    </row>
    <row r="132" spans="1:12" ht="16.5" customHeight="1">
      <c r="A132" s="7">
        <v>4633</v>
      </c>
      <c r="B132" s="9" t="s">
        <v>381</v>
      </c>
      <c r="C132" s="38">
        <v>4728</v>
      </c>
      <c r="D132" s="14">
        <f>SUM(E132:F132)</f>
        <v>0</v>
      </c>
      <c r="E132" s="14" t="s">
        <v>20</v>
      </c>
      <c r="F132" s="14" t="s">
        <v>276</v>
      </c>
      <c r="G132" s="14">
        <f>SUM(H132:I132)</f>
        <v>0</v>
      </c>
      <c r="H132" s="14" t="s">
        <v>20</v>
      </c>
      <c r="I132" s="14" t="s">
        <v>276</v>
      </c>
      <c r="J132" s="14">
        <f>SUM(K132:L132)</f>
        <v>0</v>
      </c>
      <c r="K132" s="14" t="s">
        <v>20</v>
      </c>
      <c r="L132" s="14" t="s">
        <v>276</v>
      </c>
    </row>
    <row r="133" spans="1:12" ht="16.5" customHeight="1">
      <c r="A133" s="7">
        <v>4634</v>
      </c>
      <c r="B133" s="8" t="s">
        <v>310</v>
      </c>
      <c r="C133" s="38">
        <v>4729</v>
      </c>
      <c r="D133" s="14">
        <f>SUM(E133:F133)</f>
        <v>3150</v>
      </c>
      <c r="E133" s="14">
        <v>3150</v>
      </c>
      <c r="F133" s="14" t="s">
        <v>276</v>
      </c>
      <c r="G133" s="14">
        <f>SUM(H133:I133)</f>
        <v>3150</v>
      </c>
      <c r="H133" s="14">
        <v>3150</v>
      </c>
      <c r="I133" s="14" t="s">
        <v>276</v>
      </c>
      <c r="J133" s="14">
        <f>SUM(K133:L133)</f>
        <v>1050</v>
      </c>
      <c r="K133" s="14">
        <v>1050</v>
      </c>
      <c r="L133" s="14" t="s">
        <v>276</v>
      </c>
    </row>
    <row r="134" spans="1:12" ht="16.5" customHeight="1" hidden="1">
      <c r="A134" s="7">
        <v>4640</v>
      </c>
      <c r="B134" s="9" t="s">
        <v>382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276</v>
      </c>
      <c r="G134" s="14">
        <f>SUM(H134:I134)</f>
        <v>0</v>
      </c>
      <c r="H134" s="14">
        <f>SUM(H136)</f>
        <v>0</v>
      </c>
      <c r="I134" s="14" t="s">
        <v>276</v>
      </c>
      <c r="J134" s="14">
        <f>SUM(J136)</f>
        <v>0</v>
      </c>
      <c r="K134" s="14">
        <f>SUM(K136)</f>
        <v>0</v>
      </c>
      <c r="L134" s="14" t="s">
        <v>276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311</v>
      </c>
      <c r="C136" s="38">
        <v>4741</v>
      </c>
      <c r="D136" s="14">
        <f>SUM(E136:F136)</f>
        <v>0</v>
      </c>
      <c r="E136" s="14" t="s">
        <v>20</v>
      </c>
      <c r="F136" s="14" t="s">
        <v>276</v>
      </c>
      <c r="G136" s="14">
        <f>SUM(H136:I136)</f>
        <v>0</v>
      </c>
      <c r="H136" s="14" t="s">
        <v>20</v>
      </c>
      <c r="I136" s="14" t="s">
        <v>276</v>
      </c>
      <c r="J136" s="14">
        <f>SUM(K136:L136)</f>
        <v>0</v>
      </c>
      <c r="K136" s="14" t="s">
        <v>20</v>
      </c>
      <c r="L136" s="14" t="s">
        <v>276</v>
      </c>
    </row>
    <row r="137" spans="1:12" ht="30" customHeight="1">
      <c r="A137" s="7">
        <v>4700</v>
      </c>
      <c r="B137" s="8" t="s">
        <v>383</v>
      </c>
      <c r="C137" s="38" t="s">
        <v>34</v>
      </c>
      <c r="D137" s="33">
        <f>SUM(D139,D143,D149,D152,D156,D159,D162)</f>
        <v>16598.4</v>
      </c>
      <c r="E137" s="33">
        <f>SUM(E139,E143,E149,E152,E156,E159,E162)</f>
        <v>16598.4</v>
      </c>
      <c r="F137" s="33">
        <f>SUM(F139,F143,F149,F152,F156,F159,F162)</f>
        <v>0</v>
      </c>
      <c r="G137" s="33">
        <f>SUM(G139,G143,G149,G152,G156,G159,G162)</f>
        <v>18060.8</v>
      </c>
      <c r="H137" s="33">
        <f>SUM(H139,H143,H149,H152,H156,H162,H159)</f>
        <v>18060.8</v>
      </c>
      <c r="I137" s="33">
        <f>SUM(I139,I143,I149,I152,I156,I159,I162)</f>
        <v>0</v>
      </c>
      <c r="J137" s="33">
        <f>SUM(J139,J143,J149,J152,J156,J159,J162)</f>
        <v>210</v>
      </c>
      <c r="K137" s="33">
        <f>SUM(K139,K143,K149,K152,K159,K162)</f>
        <v>210</v>
      </c>
      <c r="L137" s="33" t="s">
        <v>276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384</v>
      </c>
      <c r="C139" s="38" t="s">
        <v>34</v>
      </c>
      <c r="D139" s="14">
        <f>SUM(D141:D142)</f>
        <v>565</v>
      </c>
      <c r="E139" s="14">
        <f>SUM(E141:E142)</f>
        <v>565</v>
      </c>
      <c r="F139" s="14" t="s">
        <v>276</v>
      </c>
      <c r="G139" s="14">
        <f>SUM(G141:G142)</f>
        <v>565</v>
      </c>
      <c r="H139" s="14">
        <f>SUM(H141:H142)</f>
        <v>565</v>
      </c>
      <c r="I139" s="14" t="s">
        <v>276</v>
      </c>
      <c r="J139" s="14">
        <f>SUM(J141:J142)</f>
        <v>0</v>
      </c>
      <c r="K139" s="14">
        <f>SUM(K141:K142)</f>
        <v>0</v>
      </c>
      <c r="L139" s="14" t="s">
        <v>276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385</v>
      </c>
      <c r="C141" s="38">
        <v>4811</v>
      </c>
      <c r="D141" s="14">
        <f>SUM(E141:F141)</f>
        <v>0</v>
      </c>
      <c r="E141" s="14" t="s">
        <v>20</v>
      </c>
      <c r="F141" s="14" t="s">
        <v>276</v>
      </c>
      <c r="G141" s="14">
        <f>SUM(H141:I141)</f>
        <v>0</v>
      </c>
      <c r="H141" s="14" t="s">
        <v>20</v>
      </c>
      <c r="I141" s="14" t="s">
        <v>276</v>
      </c>
      <c r="J141" s="14">
        <f>SUM(K141:L141)</f>
        <v>0</v>
      </c>
      <c r="K141" s="14">
        <v>0</v>
      </c>
      <c r="L141" s="14" t="s">
        <v>276</v>
      </c>
    </row>
    <row r="142" spans="1:12" ht="21" customHeight="1">
      <c r="A142" s="7">
        <v>4712</v>
      </c>
      <c r="B142" s="8" t="s">
        <v>508</v>
      </c>
      <c r="C142" s="38">
        <v>4819</v>
      </c>
      <c r="D142" s="14">
        <f>SUM(E142:F142)</f>
        <v>565</v>
      </c>
      <c r="E142" s="14">
        <v>565</v>
      </c>
      <c r="F142" s="14" t="s">
        <v>276</v>
      </c>
      <c r="G142" s="14">
        <f>SUM(H142:I142)</f>
        <v>565</v>
      </c>
      <c r="H142" s="14">
        <v>565</v>
      </c>
      <c r="I142" s="14" t="s">
        <v>276</v>
      </c>
      <c r="J142" s="14">
        <f>SUM(K142:L142)</f>
        <v>0</v>
      </c>
      <c r="K142" s="14">
        <v>0</v>
      </c>
      <c r="L142" s="14" t="s">
        <v>276</v>
      </c>
    </row>
    <row r="143" spans="1:12" ht="42.75" customHeight="1">
      <c r="A143" s="7">
        <v>4720</v>
      </c>
      <c r="B143" s="8" t="s">
        <v>386</v>
      </c>
      <c r="C143" s="38" t="s">
        <v>34</v>
      </c>
      <c r="D143" s="14">
        <f>SUM(D145:D148)</f>
        <v>320</v>
      </c>
      <c r="E143" s="14">
        <f>SUM(E145:E148)</f>
        <v>320</v>
      </c>
      <c r="F143" s="14" t="s">
        <v>276</v>
      </c>
      <c r="G143" s="14">
        <f>SUM(G145:G148)</f>
        <v>320</v>
      </c>
      <c r="H143" s="14">
        <f>SUM(H145:H148)</f>
        <v>320</v>
      </c>
      <c r="I143" s="14" t="s">
        <v>276</v>
      </c>
      <c r="J143" s="14">
        <f>SUM(J145:J148)</f>
        <v>210</v>
      </c>
      <c r="K143" s="14">
        <f>SUM(K145:K148)</f>
        <v>210</v>
      </c>
      <c r="L143" s="14" t="s">
        <v>276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276</v>
      </c>
      <c r="G144" s="14" t="s">
        <v>20</v>
      </c>
      <c r="H144" s="14" t="s">
        <v>20</v>
      </c>
      <c r="I144" s="14" t="s">
        <v>276</v>
      </c>
      <c r="J144" s="14" t="s">
        <v>20</v>
      </c>
      <c r="K144" s="14" t="s">
        <v>20</v>
      </c>
      <c r="L144" s="14" t="s">
        <v>276</v>
      </c>
    </row>
    <row r="145" spans="1:12" ht="16.5" customHeight="1">
      <c r="A145" s="7">
        <v>4721</v>
      </c>
      <c r="B145" s="8" t="s">
        <v>312</v>
      </c>
      <c r="C145" s="38">
        <v>4821</v>
      </c>
      <c r="D145" s="14">
        <f>SUM(E145:F145)</f>
        <v>0</v>
      </c>
      <c r="E145" s="14" t="s">
        <v>20</v>
      </c>
      <c r="F145" s="14" t="s">
        <v>276</v>
      </c>
      <c r="G145" s="14">
        <f>SUM(H145:I145)</f>
        <v>0</v>
      </c>
      <c r="H145" s="14" t="s">
        <v>20</v>
      </c>
      <c r="I145" s="14" t="s">
        <v>276</v>
      </c>
      <c r="J145" s="14">
        <f>SUM(K145:L145)</f>
        <v>0</v>
      </c>
      <c r="K145" s="14" t="s">
        <v>20</v>
      </c>
      <c r="L145" s="14" t="s">
        <v>276</v>
      </c>
    </row>
    <row r="146" spans="1:12" ht="16.5" customHeight="1">
      <c r="A146" s="7">
        <v>4722</v>
      </c>
      <c r="B146" s="8" t="s">
        <v>313</v>
      </c>
      <c r="C146" s="38">
        <v>4822</v>
      </c>
      <c r="D146" s="14">
        <f>SUM(E146:F146)</f>
        <v>0</v>
      </c>
      <c r="E146" s="14">
        <v>0</v>
      </c>
      <c r="F146" s="14" t="s">
        <v>276</v>
      </c>
      <c r="G146" s="14">
        <f>SUM(H146:I146)</f>
        <v>0</v>
      </c>
      <c r="H146" s="14">
        <v>0</v>
      </c>
      <c r="I146" s="14" t="s">
        <v>276</v>
      </c>
      <c r="J146" s="14">
        <f>SUM(K146:L146)</f>
        <v>0</v>
      </c>
      <c r="K146" s="14">
        <v>0</v>
      </c>
      <c r="L146" s="14" t="s">
        <v>276</v>
      </c>
    </row>
    <row r="147" spans="1:12" ht="16.5" customHeight="1">
      <c r="A147" s="7">
        <v>4723</v>
      </c>
      <c r="B147" s="8" t="s">
        <v>314</v>
      </c>
      <c r="C147" s="38">
        <v>4823</v>
      </c>
      <c r="D147" s="14">
        <f>SUM(E147:F147)</f>
        <v>320</v>
      </c>
      <c r="E147" s="14">
        <v>320</v>
      </c>
      <c r="F147" s="14" t="s">
        <v>276</v>
      </c>
      <c r="G147" s="14">
        <f>SUM(H147:I147)</f>
        <v>320</v>
      </c>
      <c r="H147" s="14">
        <v>320</v>
      </c>
      <c r="I147" s="14" t="s">
        <v>276</v>
      </c>
      <c r="J147" s="14">
        <f>SUM(K147:L147)</f>
        <v>210</v>
      </c>
      <c r="K147" s="14">
        <v>210</v>
      </c>
      <c r="L147" s="14" t="s">
        <v>276</v>
      </c>
    </row>
    <row r="148" spans="1:12" ht="27" customHeight="1" hidden="1">
      <c r="A148" s="7">
        <v>4724</v>
      </c>
      <c r="B148" s="8" t="s">
        <v>477</v>
      </c>
      <c r="C148" s="38">
        <v>4824</v>
      </c>
      <c r="D148" s="14">
        <f>SUM(E148:F148)</f>
        <v>0</v>
      </c>
      <c r="E148" s="14" t="s">
        <v>20</v>
      </c>
      <c r="F148" s="14" t="s">
        <v>276</v>
      </c>
      <c r="G148" s="14">
        <f>SUM(H148:I148)</f>
        <v>0</v>
      </c>
      <c r="H148" s="14" t="s">
        <v>20</v>
      </c>
      <c r="I148" s="14" t="s">
        <v>276</v>
      </c>
      <c r="J148" s="14">
        <f>SUM(K148:L148)</f>
        <v>0</v>
      </c>
      <c r="K148" s="14" t="s">
        <v>20</v>
      </c>
      <c r="L148" s="14" t="s">
        <v>276</v>
      </c>
    </row>
    <row r="149" spans="1:12" ht="16.5" customHeight="1" hidden="1">
      <c r="A149" s="7">
        <v>4730</v>
      </c>
      <c r="B149" s="9" t="s">
        <v>387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276</v>
      </c>
      <c r="G149" s="14">
        <f>SUM(G151)</f>
        <v>0</v>
      </c>
      <c r="H149" s="14">
        <f>SUM(H151)</f>
        <v>0</v>
      </c>
      <c r="I149" s="14" t="s">
        <v>276</v>
      </c>
      <c r="J149" s="14">
        <f>SUM(J151)</f>
        <v>0</v>
      </c>
      <c r="K149" s="14">
        <f>SUM(K151)</f>
        <v>0</v>
      </c>
      <c r="L149" s="14" t="s">
        <v>276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276</v>
      </c>
      <c r="G150" s="14" t="s">
        <v>20</v>
      </c>
      <c r="H150" s="14" t="s">
        <v>20</v>
      </c>
      <c r="I150" s="14" t="s">
        <v>276</v>
      </c>
      <c r="J150" s="14" t="s">
        <v>20</v>
      </c>
      <c r="K150" s="14" t="s">
        <v>20</v>
      </c>
      <c r="L150" s="14" t="s">
        <v>276</v>
      </c>
    </row>
    <row r="151" spans="1:12" ht="16.5" customHeight="1" hidden="1">
      <c r="A151" s="7">
        <v>4731</v>
      </c>
      <c r="B151" s="8" t="s">
        <v>315</v>
      </c>
      <c r="C151" s="38">
        <v>4831</v>
      </c>
      <c r="D151" s="14">
        <f>SUM(E151:F151)</f>
        <v>0</v>
      </c>
      <c r="E151" s="14" t="s">
        <v>20</v>
      </c>
      <c r="F151" s="14" t="s">
        <v>276</v>
      </c>
      <c r="G151" s="14">
        <f>SUM(H151:I151)</f>
        <v>0</v>
      </c>
      <c r="H151" s="14" t="s">
        <v>20</v>
      </c>
      <c r="I151" s="14" t="s">
        <v>276</v>
      </c>
      <c r="J151" s="14">
        <f>SUM(K151:L151)</f>
        <v>0</v>
      </c>
      <c r="K151" s="14" t="s">
        <v>20</v>
      </c>
      <c r="L151" s="14" t="s">
        <v>276</v>
      </c>
    </row>
    <row r="152" spans="1:12" ht="27" customHeight="1">
      <c r="A152" s="7">
        <v>4740</v>
      </c>
      <c r="B152" s="9" t="s">
        <v>388</v>
      </c>
      <c r="C152" s="38" t="s">
        <v>34</v>
      </c>
      <c r="D152" s="14">
        <f>SUM(D154:D155)</f>
        <v>750</v>
      </c>
      <c r="E152" s="14">
        <f>SUM(E154:E155)</f>
        <v>750</v>
      </c>
      <c r="F152" s="14" t="s">
        <v>276</v>
      </c>
      <c r="G152" s="14">
        <f>SUM(G154:G155)</f>
        <v>750</v>
      </c>
      <c r="H152" s="14">
        <f>SUM(H154:H155)</f>
        <v>750</v>
      </c>
      <c r="I152" s="14" t="s">
        <v>276</v>
      </c>
      <c r="J152" s="14">
        <f>SUM(J154:J155)</f>
        <v>0</v>
      </c>
      <c r="K152" s="14">
        <f>SUM(K154:K155)</f>
        <v>0</v>
      </c>
      <c r="L152" s="14" t="s">
        <v>276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276</v>
      </c>
      <c r="G153" s="14" t="s">
        <v>20</v>
      </c>
      <c r="H153" s="14" t="s">
        <v>20</v>
      </c>
      <c r="I153" s="14" t="s">
        <v>276</v>
      </c>
      <c r="J153" s="14" t="s">
        <v>20</v>
      </c>
      <c r="K153" s="14" t="s">
        <v>20</v>
      </c>
      <c r="L153" s="14" t="s">
        <v>276</v>
      </c>
    </row>
    <row r="154" spans="1:12" ht="29.25" customHeight="1" hidden="1">
      <c r="A154" s="7">
        <v>4741</v>
      </c>
      <c r="B154" s="9" t="s">
        <v>389</v>
      </c>
      <c r="C154" s="38">
        <v>4841</v>
      </c>
      <c r="D154" s="14">
        <f>SUM(E154:F154)</f>
        <v>0</v>
      </c>
      <c r="E154" s="14">
        <v>0</v>
      </c>
      <c r="F154" s="14" t="s">
        <v>276</v>
      </c>
      <c r="G154" s="14">
        <f>SUM(H154:I154)</f>
        <v>0</v>
      </c>
      <c r="H154" s="14" t="s">
        <v>20</v>
      </c>
      <c r="I154" s="14" t="s">
        <v>276</v>
      </c>
      <c r="J154" s="14">
        <f>SUM(K154:L154)</f>
        <v>0</v>
      </c>
      <c r="K154" s="14" t="s">
        <v>20</v>
      </c>
      <c r="L154" s="14" t="s">
        <v>276</v>
      </c>
    </row>
    <row r="155" spans="1:12" ht="16.5" customHeight="1">
      <c r="A155" s="7">
        <v>4742</v>
      </c>
      <c r="B155" s="8" t="s">
        <v>390</v>
      </c>
      <c r="C155" s="38">
        <v>4842</v>
      </c>
      <c r="D155" s="14">
        <f>SUM(E155:F155)</f>
        <v>750</v>
      </c>
      <c r="E155" s="14">
        <v>750</v>
      </c>
      <c r="F155" s="14" t="s">
        <v>276</v>
      </c>
      <c r="G155" s="14">
        <f>SUM(H155:I155)</f>
        <v>750</v>
      </c>
      <c r="H155" s="14">
        <v>750</v>
      </c>
      <c r="I155" s="14" t="s">
        <v>276</v>
      </c>
      <c r="J155" s="14">
        <f>SUM(K155:L155)</f>
        <v>0</v>
      </c>
      <c r="K155" s="14">
        <v>0</v>
      </c>
      <c r="L155" s="14" t="s">
        <v>276</v>
      </c>
    </row>
    <row r="156" spans="1:12" ht="27" customHeight="1" hidden="1">
      <c r="A156" s="7">
        <v>4750</v>
      </c>
      <c r="B156" s="8" t="s">
        <v>391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276</v>
      </c>
      <c r="G156" s="14">
        <f>SUM(G158)</f>
        <v>0</v>
      </c>
      <c r="H156" s="14">
        <f>SUM(H158)</f>
        <v>0</v>
      </c>
      <c r="I156" s="14" t="s">
        <v>276</v>
      </c>
      <c r="J156" s="14">
        <f>SUM(J158)</f>
        <v>0</v>
      </c>
      <c r="K156" s="14">
        <f>SUM(K158)</f>
        <v>0</v>
      </c>
      <c r="L156" s="14" t="s">
        <v>276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276</v>
      </c>
      <c r="G157" s="14" t="s">
        <v>20</v>
      </c>
      <c r="H157" s="14" t="s">
        <v>20</v>
      </c>
      <c r="I157" s="14" t="s">
        <v>276</v>
      </c>
      <c r="J157" s="14" t="s">
        <v>20</v>
      </c>
      <c r="K157" s="14" t="s">
        <v>20</v>
      </c>
      <c r="L157" s="14" t="s">
        <v>276</v>
      </c>
    </row>
    <row r="158" spans="1:12" ht="28.5" customHeight="1" hidden="1">
      <c r="A158" s="7">
        <v>4751</v>
      </c>
      <c r="B158" s="8" t="s">
        <v>316</v>
      </c>
      <c r="C158" s="38">
        <v>4851</v>
      </c>
      <c r="D158" s="14">
        <f>SUM(E158:F158)</f>
        <v>0</v>
      </c>
      <c r="E158" s="14" t="s">
        <v>20</v>
      </c>
      <c r="F158" s="14" t="s">
        <v>276</v>
      </c>
      <c r="G158" s="14">
        <f>SUM(H158:I158)</f>
        <v>0</v>
      </c>
      <c r="H158" s="14" t="s">
        <v>20</v>
      </c>
      <c r="I158" s="14" t="s">
        <v>276</v>
      </c>
      <c r="J158" s="14">
        <f>SUM(K158:L158)</f>
        <v>0</v>
      </c>
      <c r="K158" s="14" t="s">
        <v>20</v>
      </c>
      <c r="L158" s="14" t="s">
        <v>276</v>
      </c>
    </row>
    <row r="159" spans="1:12" ht="15" customHeight="1" hidden="1">
      <c r="A159" s="7">
        <v>4760</v>
      </c>
      <c r="B159" s="9" t="s">
        <v>392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276</v>
      </c>
      <c r="G159" s="14">
        <f>SUM(G161)</f>
        <v>0</v>
      </c>
      <c r="H159" s="14">
        <f>SUM(H161)</f>
        <v>0</v>
      </c>
      <c r="I159" s="14" t="s">
        <v>276</v>
      </c>
      <c r="J159" s="14">
        <f>SUM(J161)</f>
        <v>0</v>
      </c>
      <c r="K159" s="14">
        <f>SUM(K161)</f>
        <v>0</v>
      </c>
      <c r="L159" s="14" t="s">
        <v>276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276</v>
      </c>
      <c r="G160" s="14" t="s">
        <v>20</v>
      </c>
      <c r="H160" s="14" t="s">
        <v>20</v>
      </c>
      <c r="I160" s="14" t="s">
        <v>276</v>
      </c>
      <c r="J160" s="14" t="s">
        <v>20</v>
      </c>
      <c r="K160" s="14" t="s">
        <v>20</v>
      </c>
      <c r="L160" s="14" t="s">
        <v>276</v>
      </c>
    </row>
    <row r="161" spans="1:12" ht="16.5" customHeight="1" hidden="1">
      <c r="A161" s="7">
        <v>4761</v>
      </c>
      <c r="B161" s="8" t="s">
        <v>317</v>
      </c>
      <c r="C161" s="38">
        <v>4861</v>
      </c>
      <c r="D161" s="14">
        <f>SUM(E161:F161)</f>
        <v>0</v>
      </c>
      <c r="E161" s="14" t="s">
        <v>20</v>
      </c>
      <c r="F161" s="14" t="s">
        <v>276</v>
      </c>
      <c r="G161" s="14">
        <f>SUM(H161:I161)</f>
        <v>0</v>
      </c>
      <c r="H161" s="14" t="s">
        <v>20</v>
      </c>
      <c r="I161" s="14" t="s">
        <v>276</v>
      </c>
      <c r="J161" s="14">
        <f>SUM(K161:L161)</f>
        <v>0</v>
      </c>
      <c r="K161" s="14" t="s">
        <v>20</v>
      </c>
      <c r="L161" s="14" t="s">
        <v>276</v>
      </c>
    </row>
    <row r="162" spans="1:12" ht="16.5" customHeight="1">
      <c r="A162" s="7">
        <v>4770</v>
      </c>
      <c r="B162" s="9" t="s">
        <v>393</v>
      </c>
      <c r="C162" s="38" t="s">
        <v>34</v>
      </c>
      <c r="D162" s="14">
        <f aca="true" t="shared" si="13" ref="D162:L162">SUM(D164)</f>
        <v>14963.4</v>
      </c>
      <c r="E162" s="14">
        <f t="shared" si="13"/>
        <v>14963.4</v>
      </c>
      <c r="F162" s="14">
        <f t="shared" si="13"/>
        <v>0</v>
      </c>
      <c r="G162" s="14">
        <f t="shared" si="13"/>
        <v>16425.8</v>
      </c>
      <c r="H162" s="14">
        <f t="shared" si="13"/>
        <v>16425.8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394</v>
      </c>
      <c r="C164" s="38">
        <v>4891</v>
      </c>
      <c r="D164" s="14">
        <f>SUM(E164:F164)-Եկամուտներ!F95</f>
        <v>14963.4</v>
      </c>
      <c r="E164" s="14">
        <v>14963.4</v>
      </c>
      <c r="F164" s="14">
        <v>0</v>
      </c>
      <c r="G164" s="14">
        <f>SUM(H164+I164-H165)</f>
        <v>16425.8</v>
      </c>
      <c r="H164" s="14">
        <v>16425.8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318</v>
      </c>
      <c r="C165" s="38" t="s">
        <v>34</v>
      </c>
      <c r="D165" s="14">
        <f>E165</f>
        <v>4500</v>
      </c>
      <c r="E165" s="14">
        <v>4500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395</v>
      </c>
      <c r="C166" s="38" t="s">
        <v>34</v>
      </c>
      <c r="D166" s="14">
        <f>SUM(D168,D186,D192,D195)</f>
        <v>139747.358</v>
      </c>
      <c r="E166" s="14" t="s">
        <v>45</v>
      </c>
      <c r="F166" s="14">
        <f>SUM(F168,F186,F192,F195)</f>
        <v>139747.358</v>
      </c>
      <c r="G166" s="14">
        <f>SUM(G168,G186,G192,G195)</f>
        <v>161077.94</v>
      </c>
      <c r="H166" s="14" t="s">
        <v>45</v>
      </c>
      <c r="I166" s="14">
        <f>SUM(I168,I186,I192,I195)</f>
        <v>161077.94</v>
      </c>
      <c r="J166" s="14">
        <f>SUM(J168,J186,J192,J195)</f>
        <v>97543.762</v>
      </c>
      <c r="K166" s="14" t="s">
        <v>45</v>
      </c>
      <c r="L166" s="14">
        <f>SUM(L168,L186,L192,L195)</f>
        <v>97543.762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396</v>
      </c>
      <c r="C168" s="38" t="s">
        <v>34</v>
      </c>
      <c r="D168" s="14">
        <f>SUM(D170,D175,D180,)</f>
        <v>137347.358</v>
      </c>
      <c r="E168" s="14" t="s">
        <v>276</v>
      </c>
      <c r="F168" s="14">
        <f>SUM(F170,F175,F180,)</f>
        <v>137347.358</v>
      </c>
      <c r="G168" s="14">
        <f>SUM(G170,G175,G180,)</f>
        <v>158677.94</v>
      </c>
      <c r="H168" s="14" t="s">
        <v>276</v>
      </c>
      <c r="I168" s="14">
        <f>SUM(I170,I175,I180)</f>
        <v>158677.94</v>
      </c>
      <c r="J168" s="14">
        <f>SUM(J170,J175,J180,)</f>
        <v>97543.762</v>
      </c>
      <c r="K168" s="14" t="s">
        <v>276</v>
      </c>
      <c r="L168" s="14">
        <f>SUM(L170,L175,L180)</f>
        <v>97543.762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397</v>
      </c>
      <c r="C170" s="38" t="s">
        <v>34</v>
      </c>
      <c r="D170" s="14">
        <f>SUM(D172:D174)</f>
        <v>128872.358</v>
      </c>
      <c r="E170" s="14" t="s">
        <v>45</v>
      </c>
      <c r="F170" s="14">
        <f aca="true" t="shared" si="14" ref="F170:L170">SUM(F172:F174)</f>
        <v>128872.358</v>
      </c>
      <c r="G170" s="14">
        <f t="shared" si="14"/>
        <v>143996.74</v>
      </c>
      <c r="H170" s="14">
        <f t="shared" si="14"/>
        <v>0</v>
      </c>
      <c r="I170" s="14">
        <f t="shared" si="14"/>
        <v>143996.74</v>
      </c>
      <c r="J170" s="14">
        <f t="shared" si="14"/>
        <v>89812.162</v>
      </c>
      <c r="K170" s="14">
        <f t="shared" si="14"/>
        <v>0</v>
      </c>
      <c r="L170" s="14">
        <f t="shared" si="14"/>
        <v>89812.162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319</v>
      </c>
      <c r="C172" s="38">
        <v>5111</v>
      </c>
      <c r="D172" s="14">
        <f>SUM(E172:F172)</f>
        <v>0</v>
      </c>
      <c r="E172" s="14" t="s">
        <v>276</v>
      </c>
      <c r="F172" s="14" t="s">
        <v>20</v>
      </c>
      <c r="G172" s="14">
        <f>SUM(H172:I172)</f>
        <v>0</v>
      </c>
      <c r="H172" s="14" t="s">
        <v>276</v>
      </c>
      <c r="I172" s="14" t="s">
        <v>20</v>
      </c>
      <c r="J172" s="14">
        <f>SUM(K172:L172)</f>
        <v>0</v>
      </c>
      <c r="K172" s="14" t="s">
        <v>276</v>
      </c>
      <c r="L172" s="14">
        <v>0</v>
      </c>
    </row>
    <row r="173" spans="1:12" ht="16.5" customHeight="1">
      <c r="A173" s="7">
        <v>5112</v>
      </c>
      <c r="B173" s="8" t="s">
        <v>320</v>
      </c>
      <c r="C173" s="38">
        <v>5112</v>
      </c>
      <c r="D173" s="14">
        <f>SUM(E173:F173)</f>
        <v>128872.358</v>
      </c>
      <c r="E173" s="14" t="s">
        <v>276</v>
      </c>
      <c r="F173" s="14">
        <v>128872.358</v>
      </c>
      <c r="G173" s="14">
        <f>SUM(H173:I173)</f>
        <v>137933.94</v>
      </c>
      <c r="H173" s="14" t="s">
        <v>276</v>
      </c>
      <c r="I173" s="14">
        <v>137933.94</v>
      </c>
      <c r="J173" s="14">
        <f>SUM(K173:L173)</f>
        <v>83806.102</v>
      </c>
      <c r="K173" s="14" t="s">
        <v>276</v>
      </c>
      <c r="L173" s="14">
        <v>83806.102</v>
      </c>
    </row>
    <row r="174" spans="1:12" ht="16.5" customHeight="1">
      <c r="A174" s="7">
        <v>5113</v>
      </c>
      <c r="B174" s="8" t="s">
        <v>321</v>
      </c>
      <c r="C174" s="38">
        <v>5113</v>
      </c>
      <c r="D174" s="14">
        <f>SUM(E174:F174)</f>
        <v>0</v>
      </c>
      <c r="E174" s="14" t="s">
        <v>276</v>
      </c>
      <c r="F174" s="14">
        <v>0</v>
      </c>
      <c r="G174" s="14">
        <f>SUM(H174:I174)</f>
        <v>6062.8</v>
      </c>
      <c r="H174" s="14" t="s">
        <v>276</v>
      </c>
      <c r="I174" s="14">
        <v>6062.8</v>
      </c>
      <c r="J174" s="14">
        <f>SUM(K174:L174)</f>
        <v>6006.06</v>
      </c>
      <c r="K174" s="14" t="s">
        <v>276</v>
      </c>
      <c r="L174" s="14">
        <v>6006.06</v>
      </c>
    </row>
    <row r="175" spans="1:12" ht="16.5" customHeight="1">
      <c r="A175" s="7">
        <v>5120</v>
      </c>
      <c r="B175" s="8" t="s">
        <v>474</v>
      </c>
      <c r="C175" s="38" t="s">
        <v>34</v>
      </c>
      <c r="D175" s="14">
        <f>SUM(D177:D179)</f>
        <v>4475</v>
      </c>
      <c r="E175" s="14" t="s">
        <v>276</v>
      </c>
      <c r="F175" s="14">
        <f>SUM(F177:F179)</f>
        <v>4475</v>
      </c>
      <c r="G175" s="14">
        <f>SUM(G177:G179)</f>
        <v>9836.2</v>
      </c>
      <c r="H175" s="14" t="s">
        <v>276</v>
      </c>
      <c r="I175" s="14">
        <f>I177+I178+I179</f>
        <v>9836.2</v>
      </c>
      <c r="J175" s="14">
        <f>SUM(J177:J179)</f>
        <v>2886.6</v>
      </c>
      <c r="K175" s="14" t="s">
        <v>276</v>
      </c>
      <c r="L175" s="14">
        <f>SUM(L177:L179)</f>
        <v>2886.6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322</v>
      </c>
      <c r="C177" s="38">
        <v>5121</v>
      </c>
      <c r="D177" s="14">
        <f>SUM(E177:F177)</f>
        <v>1000</v>
      </c>
      <c r="E177" s="14" t="s">
        <v>276</v>
      </c>
      <c r="F177" s="14">
        <v>1000</v>
      </c>
      <c r="G177" s="14">
        <f>SUM(H177:I177)</f>
        <v>3500</v>
      </c>
      <c r="H177" s="14" t="s">
        <v>276</v>
      </c>
      <c r="I177" s="14">
        <v>3500</v>
      </c>
      <c r="J177" s="14">
        <f>SUM(K177:L177)</f>
        <v>0</v>
      </c>
      <c r="K177" s="14" t="s">
        <v>276</v>
      </c>
      <c r="L177" s="14">
        <v>0</v>
      </c>
    </row>
    <row r="178" spans="1:12" ht="16.5" customHeight="1">
      <c r="A178" s="7">
        <v>5122</v>
      </c>
      <c r="B178" s="8" t="s">
        <v>323</v>
      </c>
      <c r="C178" s="38">
        <v>5122</v>
      </c>
      <c r="D178" s="14">
        <f>SUM(E178:F178)</f>
        <v>1000</v>
      </c>
      <c r="E178" s="14" t="s">
        <v>276</v>
      </c>
      <c r="F178" s="14">
        <v>1000</v>
      </c>
      <c r="G178" s="14">
        <f>SUM(H178:I178)</f>
        <v>3861.2</v>
      </c>
      <c r="H178" s="14" t="s">
        <v>276</v>
      </c>
      <c r="I178" s="14">
        <v>3861.2</v>
      </c>
      <c r="J178" s="14">
        <f>SUM(K178:L178)</f>
        <v>2313</v>
      </c>
      <c r="K178" s="14" t="s">
        <v>276</v>
      </c>
      <c r="L178" s="14">
        <v>2313</v>
      </c>
    </row>
    <row r="179" spans="1:12" ht="16.5" customHeight="1">
      <c r="A179" s="7">
        <v>5123</v>
      </c>
      <c r="B179" s="8" t="s">
        <v>324</v>
      </c>
      <c r="C179" s="38">
        <v>5129</v>
      </c>
      <c r="D179" s="14">
        <f>SUM(E179:F179)</f>
        <v>2475</v>
      </c>
      <c r="E179" s="14" t="s">
        <v>276</v>
      </c>
      <c r="F179" s="14">
        <v>2475</v>
      </c>
      <c r="G179" s="14">
        <f>SUM(H179:I179)</f>
        <v>2475</v>
      </c>
      <c r="H179" s="14" t="s">
        <v>276</v>
      </c>
      <c r="I179" s="14">
        <v>2475</v>
      </c>
      <c r="J179" s="14">
        <f>SUM(K179:L179)</f>
        <v>573.6</v>
      </c>
      <c r="K179" s="14" t="s">
        <v>276</v>
      </c>
      <c r="L179" s="14">
        <v>573.6</v>
      </c>
    </row>
    <row r="180" spans="1:12" ht="16.5" customHeight="1">
      <c r="A180" s="7">
        <v>5130</v>
      </c>
      <c r="B180" s="8" t="s">
        <v>398</v>
      </c>
      <c r="C180" s="38" t="s">
        <v>34</v>
      </c>
      <c r="D180" s="14">
        <f>SUM(D182:D185)</f>
        <v>4000</v>
      </c>
      <c r="E180" s="14" t="s">
        <v>276</v>
      </c>
      <c r="F180" s="14">
        <f>SUM(F182:F185)</f>
        <v>4000</v>
      </c>
      <c r="G180" s="14">
        <f>SUM(G182:G185)</f>
        <v>4845</v>
      </c>
      <c r="H180" s="14" t="s">
        <v>276</v>
      </c>
      <c r="I180" s="14">
        <f>SUM(I182:I185)</f>
        <v>4845</v>
      </c>
      <c r="J180" s="14">
        <f>SUM(J182:J185)</f>
        <v>4845</v>
      </c>
      <c r="K180" s="14" t="s">
        <v>276</v>
      </c>
      <c r="L180" s="14">
        <f>SUM(L182:L185)</f>
        <v>4845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325</v>
      </c>
      <c r="C182" s="38">
        <v>5131</v>
      </c>
      <c r="D182" s="14">
        <f>SUM(E182:F182)</f>
        <v>0</v>
      </c>
      <c r="E182" s="14" t="s">
        <v>276</v>
      </c>
      <c r="F182" s="14" t="s">
        <v>20</v>
      </c>
      <c r="G182" s="14">
        <f>SUM(H182:I182)</f>
        <v>0</v>
      </c>
      <c r="H182" s="14" t="s">
        <v>276</v>
      </c>
      <c r="I182" s="14"/>
      <c r="J182" s="14">
        <f>SUM(K182:L182)</f>
        <v>0</v>
      </c>
      <c r="K182" s="14" t="s">
        <v>276</v>
      </c>
      <c r="L182" s="14" t="s">
        <v>20</v>
      </c>
    </row>
    <row r="183" spans="1:12" ht="16.5" customHeight="1" hidden="1">
      <c r="A183" s="7">
        <v>5132</v>
      </c>
      <c r="B183" s="8" t="s">
        <v>326</v>
      </c>
      <c r="C183" s="38">
        <v>5132</v>
      </c>
      <c r="D183" s="14">
        <f>SUM(E183:F183)</f>
        <v>0</v>
      </c>
      <c r="E183" s="14" t="s">
        <v>276</v>
      </c>
      <c r="F183" s="14" t="s">
        <v>20</v>
      </c>
      <c r="G183" s="14">
        <f>SUM(H183:I183)</f>
        <v>0</v>
      </c>
      <c r="H183" s="14" t="s">
        <v>276</v>
      </c>
      <c r="I183" s="14" t="s">
        <v>20</v>
      </c>
      <c r="J183" s="14">
        <f>SUM(K183:L183)</f>
        <v>0</v>
      </c>
      <c r="K183" s="14" t="s">
        <v>276</v>
      </c>
      <c r="L183" s="14" t="s">
        <v>20</v>
      </c>
    </row>
    <row r="184" spans="1:12" ht="16.5" customHeight="1" hidden="1">
      <c r="A184" s="7">
        <v>5133</v>
      </c>
      <c r="B184" s="8" t="s">
        <v>327</v>
      </c>
      <c r="C184" s="38">
        <v>5133</v>
      </c>
      <c r="D184" s="14">
        <f>SUM(E184:F184)</f>
        <v>0</v>
      </c>
      <c r="E184" s="14" t="s">
        <v>276</v>
      </c>
      <c r="F184" s="14" t="s">
        <v>20</v>
      </c>
      <c r="G184" s="14">
        <f>SUM(H184:I184)</f>
        <v>0</v>
      </c>
      <c r="H184" s="14" t="s">
        <v>276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328</v>
      </c>
      <c r="C185" s="38">
        <v>5134</v>
      </c>
      <c r="D185" s="14">
        <f>SUM(E185:F185)</f>
        <v>4000</v>
      </c>
      <c r="E185" s="14" t="s">
        <v>276</v>
      </c>
      <c r="F185" s="14">
        <v>4000</v>
      </c>
      <c r="G185" s="14">
        <f>SUM(H185:I185)</f>
        <v>4845</v>
      </c>
      <c r="H185" s="14" t="s">
        <v>276</v>
      </c>
      <c r="I185" s="14">
        <v>4845</v>
      </c>
      <c r="J185" s="14">
        <f>SUM(K185:L185)</f>
        <v>4845</v>
      </c>
      <c r="K185" s="14" t="s">
        <v>34</v>
      </c>
      <c r="L185" s="14">
        <v>4845</v>
      </c>
    </row>
    <row r="186" spans="1:12" ht="15" customHeight="1">
      <c r="A186" s="7">
        <v>5200</v>
      </c>
      <c r="B186" s="9" t="s">
        <v>399</v>
      </c>
      <c r="C186" s="38" t="s">
        <v>34</v>
      </c>
      <c r="D186" s="14">
        <f>SUM(D188:D191)</f>
        <v>2400</v>
      </c>
      <c r="E186" s="14" t="s">
        <v>276</v>
      </c>
      <c r="F186" s="14">
        <f aca="true" t="shared" si="15" ref="F186:L186">SUM(F188:F191)</f>
        <v>2400</v>
      </c>
      <c r="G186" s="14">
        <f t="shared" si="15"/>
        <v>2400</v>
      </c>
      <c r="H186" s="14" t="s">
        <v>276</v>
      </c>
      <c r="I186" s="14">
        <f t="shared" si="15"/>
        <v>2400</v>
      </c>
      <c r="J186" s="14">
        <f>SUM(K186:L186)</f>
        <v>0</v>
      </c>
      <c r="K186" s="14">
        <f t="shared" si="15"/>
        <v>0</v>
      </c>
      <c r="L186" s="14">
        <f t="shared" si="15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329</v>
      </c>
      <c r="C188" s="38">
        <v>5211</v>
      </c>
      <c r="D188" s="14">
        <f>SUM(E188:F188)</f>
        <v>0</v>
      </c>
      <c r="E188" s="14" t="s">
        <v>276</v>
      </c>
      <c r="F188" s="14" t="s">
        <v>20</v>
      </c>
      <c r="G188" s="14">
        <f>SUM(H188:I188)</f>
        <v>0</v>
      </c>
      <c r="H188" s="14" t="s">
        <v>276</v>
      </c>
      <c r="I188" s="14" t="s">
        <v>20</v>
      </c>
      <c r="J188" s="14">
        <f>SUM(K188:L188)</f>
        <v>0</v>
      </c>
      <c r="K188" s="14" t="s">
        <v>276</v>
      </c>
      <c r="L188" s="14" t="s">
        <v>20</v>
      </c>
    </row>
    <row r="189" spans="1:12" ht="16.5" customHeight="1">
      <c r="A189" s="7">
        <v>5221</v>
      </c>
      <c r="B189" s="8" t="s">
        <v>330</v>
      </c>
      <c r="C189" s="38">
        <v>5221</v>
      </c>
      <c r="D189" s="14">
        <f>SUM(E189:F189)</f>
        <v>2400</v>
      </c>
      <c r="E189" s="14" t="s">
        <v>276</v>
      </c>
      <c r="F189" s="14">
        <v>2400</v>
      </c>
      <c r="G189" s="14">
        <f>SUM(H189:I189)</f>
        <v>2400</v>
      </c>
      <c r="H189" s="14" t="s">
        <v>276</v>
      </c>
      <c r="I189" s="14">
        <v>2400</v>
      </c>
      <c r="J189" s="14">
        <f>SUM(K189:L189)</f>
        <v>0</v>
      </c>
      <c r="K189" s="14" t="s">
        <v>276</v>
      </c>
      <c r="L189" s="14" t="s">
        <v>20</v>
      </c>
    </row>
    <row r="190" spans="1:12" ht="16.5" customHeight="1">
      <c r="A190" s="7">
        <v>5231</v>
      </c>
      <c r="B190" s="8" t="s">
        <v>331</v>
      </c>
      <c r="C190" s="38">
        <v>5231</v>
      </c>
      <c r="D190" s="14">
        <f>SUM(E190:F190)</f>
        <v>0</v>
      </c>
      <c r="E190" s="14" t="s">
        <v>276</v>
      </c>
      <c r="F190" s="14" t="s">
        <v>20</v>
      </c>
      <c r="G190" s="14">
        <f>SUM(H190:I190)</f>
        <v>0</v>
      </c>
      <c r="H190" s="14" t="s">
        <v>276</v>
      </c>
      <c r="I190" s="14" t="s">
        <v>20</v>
      </c>
      <c r="J190" s="14">
        <f>SUM(K190:L190)</f>
        <v>0</v>
      </c>
      <c r="K190" s="14" t="s">
        <v>276</v>
      </c>
      <c r="L190" s="14" t="s">
        <v>20</v>
      </c>
    </row>
    <row r="191" spans="1:12" ht="16.5" customHeight="1">
      <c r="A191" s="7">
        <v>5241</v>
      </c>
      <c r="B191" s="8" t="s">
        <v>332</v>
      </c>
      <c r="C191" s="38">
        <v>5241</v>
      </c>
      <c r="D191" s="14">
        <f>SUM(E191:F191)</f>
        <v>0</v>
      </c>
      <c r="E191" s="14" t="s">
        <v>276</v>
      </c>
      <c r="F191" s="14" t="s">
        <v>20</v>
      </c>
      <c r="G191" s="14">
        <f>SUM(H191:I191)</f>
        <v>0</v>
      </c>
      <c r="H191" s="14" t="s">
        <v>276</v>
      </c>
      <c r="I191" s="14" t="s">
        <v>20</v>
      </c>
      <c r="J191" s="14">
        <f>SUM(K191:L191)</f>
        <v>0</v>
      </c>
      <c r="K191" s="14" t="s">
        <v>276</v>
      </c>
      <c r="L191" s="14" t="s">
        <v>20</v>
      </c>
    </row>
    <row r="192" spans="1:12" ht="16.5" customHeight="1" hidden="1">
      <c r="A192" s="7">
        <v>5300</v>
      </c>
      <c r="B192" s="9" t="s">
        <v>400</v>
      </c>
      <c r="C192" s="38" t="s">
        <v>34</v>
      </c>
      <c r="D192" s="14">
        <f>SUM(D194)</f>
        <v>0</v>
      </c>
      <c r="E192" s="14" t="s">
        <v>276</v>
      </c>
      <c r="F192" s="14" t="s">
        <v>20</v>
      </c>
      <c r="G192" s="14">
        <f>SUM(G194)</f>
        <v>0</v>
      </c>
      <c r="H192" s="14" t="s">
        <v>276</v>
      </c>
      <c r="I192" s="14" t="s">
        <v>20</v>
      </c>
      <c r="J192" s="14">
        <f>SUM(J194)</f>
        <v>0</v>
      </c>
      <c r="K192" s="14" t="s">
        <v>276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333</v>
      </c>
      <c r="C194" s="38">
        <v>5311</v>
      </c>
      <c r="D194" s="14">
        <f>SUM(E194:F194)</f>
        <v>0</v>
      </c>
      <c r="E194" s="14" t="s">
        <v>276</v>
      </c>
      <c r="F194" s="14" t="s">
        <v>20</v>
      </c>
      <c r="G194" s="14">
        <f>SUM(H194:I194)</f>
        <v>0</v>
      </c>
      <c r="H194" s="14" t="s">
        <v>276</v>
      </c>
      <c r="I194" s="14" t="s">
        <v>20</v>
      </c>
      <c r="J194" s="14">
        <f>SUM(K194:L194)</f>
        <v>0</v>
      </c>
      <c r="K194" s="14" t="s">
        <v>276</v>
      </c>
      <c r="L194" s="14" t="s">
        <v>20</v>
      </c>
    </row>
    <row r="195" spans="1:12" ht="16.5" customHeight="1" hidden="1">
      <c r="A195" s="7">
        <v>5400</v>
      </c>
      <c r="B195" s="8" t="s">
        <v>401</v>
      </c>
      <c r="C195" s="38" t="s">
        <v>34</v>
      </c>
      <c r="D195" s="14">
        <f>SUM(D197:D200)</f>
        <v>0</v>
      </c>
      <c r="E195" s="14" t="s">
        <v>276</v>
      </c>
      <c r="F195" s="14">
        <f aca="true" t="shared" si="16" ref="F195:L195">SUM(F197:F200)</f>
        <v>0</v>
      </c>
      <c r="G195" s="14">
        <f t="shared" si="16"/>
        <v>0</v>
      </c>
      <c r="H195" s="14" t="s">
        <v>276</v>
      </c>
      <c r="I195" s="14">
        <f t="shared" si="16"/>
        <v>0</v>
      </c>
      <c r="J195" s="14">
        <f t="shared" si="16"/>
        <v>0</v>
      </c>
      <c r="K195" s="14" t="s">
        <v>276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334</v>
      </c>
      <c r="C197" s="38">
        <v>5411</v>
      </c>
      <c r="D197" s="14">
        <f>SUM(E197:F197)</f>
        <v>0</v>
      </c>
      <c r="E197" s="14" t="s">
        <v>276</v>
      </c>
      <c r="F197" s="14" t="s">
        <v>20</v>
      </c>
      <c r="G197" s="14">
        <f>SUM(H197:I197)</f>
        <v>0</v>
      </c>
      <c r="H197" s="14" t="s">
        <v>276</v>
      </c>
      <c r="I197" s="14" t="s">
        <v>20</v>
      </c>
      <c r="J197" s="14">
        <f>SUM(K197:L197)</f>
        <v>0</v>
      </c>
      <c r="K197" s="14" t="s">
        <v>276</v>
      </c>
      <c r="L197" s="14" t="s">
        <v>20</v>
      </c>
    </row>
    <row r="198" spans="1:12" ht="16.5" customHeight="1" hidden="1">
      <c r="A198" s="7">
        <v>5421</v>
      </c>
      <c r="B198" s="8" t="s">
        <v>335</v>
      </c>
      <c r="C198" s="38">
        <v>5421</v>
      </c>
      <c r="D198" s="14">
        <f>SUM(E198:F198)</f>
        <v>0</v>
      </c>
      <c r="E198" s="14" t="s">
        <v>276</v>
      </c>
      <c r="F198" s="14" t="s">
        <v>20</v>
      </c>
      <c r="G198" s="14">
        <f>SUM(H198:I198)</f>
        <v>0</v>
      </c>
      <c r="H198" s="14" t="s">
        <v>276</v>
      </c>
      <c r="I198" s="14" t="s">
        <v>20</v>
      </c>
      <c r="J198" s="14">
        <f>SUM(K198:L198)</f>
        <v>0</v>
      </c>
      <c r="K198" s="14" t="s">
        <v>276</v>
      </c>
      <c r="L198" s="14" t="s">
        <v>20</v>
      </c>
    </row>
    <row r="199" spans="1:12" ht="16.5" customHeight="1" hidden="1">
      <c r="A199" s="7">
        <v>5431</v>
      </c>
      <c r="B199" s="8" t="s">
        <v>336</v>
      </c>
      <c r="C199" s="38">
        <v>5431</v>
      </c>
      <c r="D199" s="14">
        <f>SUM(E199:F199)</f>
        <v>0</v>
      </c>
      <c r="E199" s="14" t="s">
        <v>276</v>
      </c>
      <c r="F199" s="14" t="s">
        <v>20</v>
      </c>
      <c r="G199" s="14">
        <f>SUM(H199:I199)</f>
        <v>0</v>
      </c>
      <c r="H199" s="14" t="s">
        <v>276</v>
      </c>
      <c r="I199" s="14" t="s">
        <v>20</v>
      </c>
      <c r="J199" s="14">
        <f>SUM(K199:L199)</f>
        <v>0</v>
      </c>
      <c r="K199" s="14" t="s">
        <v>276</v>
      </c>
      <c r="L199" s="14" t="s">
        <v>20</v>
      </c>
    </row>
    <row r="200" spans="1:12" ht="16.5" customHeight="1" hidden="1">
      <c r="A200" s="7">
        <v>5441</v>
      </c>
      <c r="B200" s="8" t="s">
        <v>337</v>
      </c>
      <c r="C200" s="38">
        <v>5441</v>
      </c>
      <c r="D200" s="14">
        <f>SUM(E200:F200)</f>
        <v>0</v>
      </c>
      <c r="E200" s="14" t="s">
        <v>276</v>
      </c>
      <c r="F200" s="14" t="s">
        <v>20</v>
      </c>
      <c r="G200" s="14">
        <f>SUM(H200:I200)</f>
        <v>0</v>
      </c>
      <c r="H200" s="14" t="s">
        <v>276</v>
      </c>
      <c r="I200" s="14" t="s">
        <v>20</v>
      </c>
      <c r="J200" s="14">
        <f>SUM(K200:L200)</f>
        <v>0</v>
      </c>
      <c r="K200" s="14" t="s">
        <v>276</v>
      </c>
      <c r="L200" s="14" t="s">
        <v>20</v>
      </c>
    </row>
    <row r="201" spans="1:12" ht="27" customHeight="1">
      <c r="A201" s="7">
        <v>6000</v>
      </c>
      <c r="B201" s="39" t="s">
        <v>402</v>
      </c>
      <c r="C201" s="38" t="s">
        <v>34</v>
      </c>
      <c r="D201" s="14">
        <f>SUM(D203,D208,D216,D219,)</f>
        <v>-20000</v>
      </c>
      <c r="E201" s="14" t="s">
        <v>276</v>
      </c>
      <c r="F201" s="14">
        <f aca="true" t="shared" si="17" ref="F201:L201">SUM(F203,F208,F216,F219,)</f>
        <v>-20000</v>
      </c>
      <c r="G201" s="14">
        <f t="shared" si="17"/>
        <v>-33406.582</v>
      </c>
      <c r="H201" s="14" t="s">
        <v>276</v>
      </c>
      <c r="I201" s="14">
        <f>SUM(I203,I208,I216,I219,)</f>
        <v>-33406.582</v>
      </c>
      <c r="J201" s="14">
        <f t="shared" si="17"/>
        <v>-47992.18</v>
      </c>
      <c r="K201" s="14" t="s">
        <v>276</v>
      </c>
      <c r="L201" s="14">
        <f t="shared" si="17"/>
        <v>-47992.18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403</v>
      </c>
      <c r="C203" s="38" t="s">
        <v>34</v>
      </c>
      <c r="D203" s="14">
        <f>SUM(D205:D207)</f>
        <v>0</v>
      </c>
      <c r="E203" s="14" t="s">
        <v>276</v>
      </c>
      <c r="F203" s="14">
        <f>SUM(F205:F207)</f>
        <v>0</v>
      </c>
      <c r="G203" s="14">
        <f>SUM(G205:G207)</f>
        <v>-1143.324</v>
      </c>
      <c r="H203" s="14" t="s">
        <v>45</v>
      </c>
      <c r="I203" s="14">
        <f>SUM(I205:I207)</f>
        <v>-1143.324</v>
      </c>
      <c r="J203" s="14">
        <f>SUM(J205:J207)</f>
        <v>-1267.292</v>
      </c>
      <c r="K203" s="14" t="s">
        <v>45</v>
      </c>
      <c r="L203" s="14">
        <f>SUM(L205:L207)</f>
        <v>-1267.292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338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/>
      <c r="G207" s="14">
        <f>SUM(H207:I207)</f>
        <v>-1143.324</v>
      </c>
      <c r="H207" s="14" t="s">
        <v>45</v>
      </c>
      <c r="I207" s="14">
        <v>-1143.324</v>
      </c>
      <c r="J207" s="14">
        <f>SUM(K207:L207)</f>
        <v>-1267.292</v>
      </c>
      <c r="K207" s="14" t="s">
        <v>45</v>
      </c>
      <c r="L207" s="14">
        <v>-1267.292</v>
      </c>
    </row>
    <row r="208" spans="1:12" ht="16.5" customHeight="1" hidden="1">
      <c r="A208" s="7">
        <v>6200</v>
      </c>
      <c r="B208" s="8" t="s">
        <v>404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276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405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339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340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341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406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407</v>
      </c>
      <c r="C219" s="38" t="s">
        <v>34</v>
      </c>
      <c r="D219" s="14">
        <f>SUM(D221:D224)</f>
        <v>-20000</v>
      </c>
      <c r="E219" s="14" t="s">
        <v>45</v>
      </c>
      <c r="F219" s="14">
        <f>SUM(F221:F224)</f>
        <v>-20000</v>
      </c>
      <c r="G219" s="14">
        <f>SUM(G221:G224)</f>
        <v>-32263.258</v>
      </c>
      <c r="H219" s="14" t="s">
        <v>45</v>
      </c>
      <c r="I219" s="14">
        <f>SUM(I221:I224)</f>
        <v>-32263.258</v>
      </c>
      <c r="J219" s="14">
        <f>SUM(J221:J224)</f>
        <v>-46724.888</v>
      </c>
      <c r="K219" s="14" t="s">
        <v>45</v>
      </c>
      <c r="L219" s="14">
        <f>SUM(L221:L224)</f>
        <v>-46724.888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-20000</v>
      </c>
      <c r="E221" s="14" t="s">
        <v>45</v>
      </c>
      <c r="F221" s="14">
        <v>-20000</v>
      </c>
      <c r="G221" s="14">
        <f>SUM(H221:I221)</f>
        <v>-32263.258</v>
      </c>
      <c r="H221" s="14" t="s">
        <v>45</v>
      </c>
      <c r="I221" s="14">
        <v>-32263.258</v>
      </c>
      <c r="J221" s="14">
        <f>SUM(K221:L221)</f>
        <v>-46724.888</v>
      </c>
      <c r="K221" s="14" t="s">
        <v>45</v>
      </c>
      <c r="L221" s="14">
        <v>-46724.888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408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412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</mergeCells>
  <printOptions/>
  <pageMargins left="0.511811023622047" right="0.196850393700787" top="0.498031496" bottom="0.498031496" header="0.31496062992126" footer="0.31496062992126"/>
  <pageSetup firstPageNumber="10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9.8515625" style="0" bestFit="1" customWidth="1"/>
    <col min="9" max="9" width="10.140625" style="0" customWidth="1"/>
    <col min="10" max="10" width="12.57421875" style="0" customWidth="1"/>
  </cols>
  <sheetData>
    <row r="1" spans="1:11" ht="19.5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9.5" customHeight="1">
      <c r="A2" s="95" t="s">
        <v>415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80" t="s">
        <v>531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09" t="s">
        <v>7</v>
      </c>
      <c r="B5" s="106"/>
      <c r="C5" s="109" t="s">
        <v>39</v>
      </c>
      <c r="D5" s="109"/>
      <c r="E5" s="109"/>
      <c r="F5" s="109" t="s">
        <v>40</v>
      </c>
      <c r="G5" s="109"/>
      <c r="H5" s="109"/>
      <c r="I5" s="105" t="s">
        <v>41</v>
      </c>
      <c r="J5" s="105"/>
      <c r="K5" s="105"/>
    </row>
    <row r="6" spans="1:11" ht="15">
      <c r="A6" s="109"/>
      <c r="B6" s="107"/>
      <c r="C6" s="11" t="s">
        <v>103</v>
      </c>
      <c r="D6" s="105" t="s">
        <v>36</v>
      </c>
      <c r="E6" s="105"/>
      <c r="F6" s="11" t="s">
        <v>103</v>
      </c>
      <c r="G6" s="105" t="s">
        <v>36</v>
      </c>
      <c r="H6" s="105"/>
      <c r="I6" s="11" t="s">
        <v>103</v>
      </c>
      <c r="J6" s="105" t="s">
        <v>36</v>
      </c>
      <c r="K6" s="105"/>
    </row>
    <row r="7" spans="1:11" ht="42.75" customHeight="1">
      <c r="A7" s="109"/>
      <c r="B7" s="108"/>
      <c r="C7" s="11" t="s">
        <v>414</v>
      </c>
      <c r="D7" s="49" t="s">
        <v>265</v>
      </c>
      <c r="E7" s="49" t="s">
        <v>262</v>
      </c>
      <c r="F7" s="49" t="s">
        <v>104</v>
      </c>
      <c r="G7" s="49" t="s">
        <v>265</v>
      </c>
      <c r="H7" s="49" t="s">
        <v>262</v>
      </c>
      <c r="I7" s="49" t="s">
        <v>105</v>
      </c>
      <c r="J7" s="49" t="s">
        <v>265</v>
      </c>
      <c r="K7" s="49" t="s">
        <v>262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413</v>
      </c>
      <c r="C9" s="3">
        <f>SUM(D9:E9)</f>
        <v>-119747.358</v>
      </c>
      <c r="D9" s="3">
        <f>Եկամուտներ!E9-Գործառնական!G10</f>
        <v>0</v>
      </c>
      <c r="E9" s="3">
        <f>Եկամուտներ!F9-Գործառնական!H10</f>
        <v>-119747.358</v>
      </c>
      <c r="F9" s="3">
        <f>SUM(G9:H9)</f>
        <v>-119747.35800000001</v>
      </c>
      <c r="G9" s="3">
        <f>Եկամուտներ!E9-Գործառնական!G10</f>
        <v>0</v>
      </c>
      <c r="H9" s="3">
        <f>Եկամուտներ!I9-Գործառնական!K10</f>
        <v>-119747.35800000001</v>
      </c>
      <c r="I9" s="3">
        <f>SUM(J9:K9)</f>
        <v>13815.808000000012</v>
      </c>
      <c r="J9" s="3">
        <f>Եկամուտներ!K9-Գործառնական!M10</f>
        <v>55954.330000000016</v>
      </c>
      <c r="K9" s="3">
        <f>Եկամուտներ!L9-Գործառնական!N10</f>
        <v>-42138.522000000004</v>
      </c>
    </row>
  </sheetData>
  <sheetProtection/>
  <mergeCells count="11">
    <mergeCell ref="D6:E6"/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</mergeCells>
  <printOptions/>
  <pageMargins left="0.511811023622047" right="0.196850393700787" top="0.748031496062992" bottom="0.748031496062992" header="0.31496062992126" footer="0.31496062992126"/>
  <pageSetup firstPageNumber="15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3">
      <selection activeCell="L70" sqref="L70"/>
    </sheetView>
  </sheetViews>
  <sheetFormatPr defaultColWidth="9.140625" defaultRowHeight="15"/>
  <cols>
    <col min="1" max="1" width="5.8515625" style="41" customWidth="1"/>
    <col min="2" max="2" width="59.00390625" style="41" customWidth="1"/>
    <col min="3" max="3" width="5.57421875" style="41" customWidth="1"/>
    <col min="4" max="4" width="10.00390625" style="40" customWidth="1"/>
    <col min="5" max="5" width="10.421875" style="40" customWidth="1"/>
    <col min="6" max="6" width="9.140625" style="40" customWidth="1"/>
    <col min="7" max="7" width="9.7109375" style="41" customWidth="1"/>
    <col min="8" max="8" width="10.28125" style="40" customWidth="1"/>
    <col min="9" max="9" width="9.140625" style="40" customWidth="1"/>
    <col min="10" max="10" width="10.00390625" style="57" customWidth="1"/>
    <col min="11" max="11" width="10.140625" style="40" customWidth="1"/>
    <col min="12" max="12" width="13.8515625" style="40" customWidth="1"/>
    <col min="13" max="13" width="27.00390625" style="0" customWidth="1"/>
  </cols>
  <sheetData>
    <row r="1" spans="1:12" ht="16.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16"/>
    </row>
    <row r="2" spans="1:12" ht="33" customHeight="1">
      <c r="A2" s="87" t="s">
        <v>416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16"/>
    </row>
    <row r="3" spans="1:12" ht="15">
      <c r="A3" s="117" t="s">
        <v>532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ht="15">
      <c r="A4" s="41" t="s">
        <v>20</v>
      </c>
    </row>
    <row r="5" spans="1:12" ht="28.5" customHeight="1">
      <c r="A5" s="84" t="s">
        <v>7</v>
      </c>
      <c r="B5" s="112" t="s">
        <v>342</v>
      </c>
      <c r="C5" s="113"/>
      <c r="D5" s="110" t="s">
        <v>39</v>
      </c>
      <c r="E5" s="118"/>
      <c r="F5" s="111"/>
      <c r="G5" s="110" t="s">
        <v>40</v>
      </c>
      <c r="H5" s="118"/>
      <c r="I5" s="111"/>
      <c r="J5" s="110" t="s">
        <v>41</v>
      </c>
      <c r="K5" s="118"/>
      <c r="L5" s="111"/>
    </row>
    <row r="6" spans="1:12" ht="23.25" customHeight="1">
      <c r="A6" s="85"/>
      <c r="B6" s="114"/>
      <c r="C6" s="115"/>
      <c r="D6" s="84" t="s">
        <v>42</v>
      </c>
      <c r="E6" s="110" t="s">
        <v>36</v>
      </c>
      <c r="F6" s="111"/>
      <c r="G6" s="84" t="s">
        <v>43</v>
      </c>
      <c r="H6" s="110" t="s">
        <v>27</v>
      </c>
      <c r="I6" s="111"/>
      <c r="J6" s="84" t="s">
        <v>44</v>
      </c>
      <c r="K6" s="110" t="s">
        <v>27</v>
      </c>
      <c r="L6" s="111"/>
    </row>
    <row r="7" spans="1:12" ht="32.25" customHeight="1">
      <c r="A7" s="86"/>
      <c r="B7" s="42" t="s">
        <v>22</v>
      </c>
      <c r="C7" s="42" t="s">
        <v>21</v>
      </c>
      <c r="D7" s="86"/>
      <c r="E7" s="42" t="s">
        <v>88</v>
      </c>
      <c r="F7" s="42" t="s">
        <v>89</v>
      </c>
      <c r="G7" s="86"/>
      <c r="H7" s="42" t="s">
        <v>88</v>
      </c>
      <c r="I7" s="42" t="s">
        <v>89</v>
      </c>
      <c r="J7" s="86"/>
      <c r="K7" s="42" t="s">
        <v>88</v>
      </c>
      <c r="L7" s="42" t="s">
        <v>89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8" t="s">
        <v>505</v>
      </c>
      <c r="C9" s="42"/>
      <c r="D9" s="16">
        <f>SUM(D11,D71)</f>
        <v>119747.37499999999</v>
      </c>
      <c r="E9" s="16">
        <f aca="true" t="shared" si="0" ref="E9:L9">SUM(E11,E71)</f>
        <v>0</v>
      </c>
      <c r="F9" s="16">
        <f t="shared" si="0"/>
        <v>119747.375</v>
      </c>
      <c r="G9" s="16">
        <f t="shared" si="0"/>
        <v>119747.35800000001</v>
      </c>
      <c r="H9" s="16">
        <f t="shared" si="0"/>
        <v>0</v>
      </c>
      <c r="I9" s="16">
        <f t="shared" si="0"/>
        <v>119747.35800000001</v>
      </c>
      <c r="J9" s="16">
        <f t="shared" si="0"/>
        <v>-11818.751999999993</v>
      </c>
      <c r="K9" s="16">
        <f t="shared" si="0"/>
        <v>-53957.273</v>
      </c>
      <c r="L9" s="16">
        <f t="shared" si="0"/>
        <v>42138.52099999999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56" t="s">
        <v>20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437</v>
      </c>
      <c r="C11" s="42"/>
      <c r="D11" s="16">
        <f>SUM(D13,D41)</f>
        <v>119747.37499999999</v>
      </c>
      <c r="E11" s="16">
        <f aca="true" t="shared" si="1" ref="E11:L11">SUM(E13,E41)</f>
        <v>0</v>
      </c>
      <c r="F11" s="16">
        <f t="shared" si="1"/>
        <v>119747.375</v>
      </c>
      <c r="G11" s="16">
        <f t="shared" si="1"/>
        <v>119747.35800000001</v>
      </c>
      <c r="H11" s="16">
        <f t="shared" si="1"/>
        <v>0</v>
      </c>
      <c r="I11" s="16">
        <f t="shared" si="1"/>
        <v>119747.35800000001</v>
      </c>
      <c r="J11" s="16">
        <f t="shared" si="1"/>
        <v>-11818.751999999993</v>
      </c>
      <c r="K11" s="16">
        <f t="shared" si="1"/>
        <v>-53957.273</v>
      </c>
      <c r="L11" s="16">
        <f t="shared" si="1"/>
        <v>42138.52099999999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70" t="s">
        <v>512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438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435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436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439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440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441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417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418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444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419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420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443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499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421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422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442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419</v>
      </c>
      <c r="C39" s="42" t="s">
        <v>20</v>
      </c>
      <c r="D39" s="56">
        <f>SUM(E39:F39)</f>
        <v>0</v>
      </c>
      <c r="E39" s="56"/>
      <c r="F39" s="56" t="s">
        <v>276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423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445</v>
      </c>
      <c r="C41" s="42"/>
      <c r="D41" s="16">
        <f>SUM(E43,D48,D52,D67,D68,D69)</f>
        <v>119747.37499999999</v>
      </c>
      <c r="E41" s="16">
        <f>SUM(F43,E48,E52,E67,E68,E69)</f>
        <v>0</v>
      </c>
      <c r="F41" s="16">
        <f aca="true" t="shared" si="7" ref="F41:L41">SUM(F43,F48,F52,F67,F68,F69)</f>
        <v>119747.375</v>
      </c>
      <c r="G41" s="16">
        <f t="shared" si="7"/>
        <v>119747.35800000001</v>
      </c>
      <c r="H41" s="16">
        <f t="shared" si="7"/>
        <v>0</v>
      </c>
      <c r="I41" s="16">
        <f>SUM(I43,I48,I52,K67,K68,I69)</f>
        <v>119747.35800000001</v>
      </c>
      <c r="J41" s="16">
        <f t="shared" si="7"/>
        <v>-11818.751999999993</v>
      </c>
      <c r="K41" s="16">
        <f t="shared" si="7"/>
        <v>-53957.273</v>
      </c>
      <c r="L41" s="16">
        <f t="shared" si="7"/>
        <v>42138.52099999999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500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446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453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454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501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447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448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449</v>
      </c>
      <c r="C52" s="42" t="s">
        <v>20</v>
      </c>
      <c r="D52" s="16">
        <f>D54+D60-D57</f>
        <v>119747.37499999999</v>
      </c>
      <c r="E52" s="16">
        <f aca="true" t="shared" si="9" ref="E52:L52">SUM(E54,E60)-E57</f>
        <v>0</v>
      </c>
      <c r="F52" s="16">
        <f t="shared" si="9"/>
        <v>119747.375</v>
      </c>
      <c r="G52" s="16">
        <f t="shared" si="9"/>
        <v>119747.35800000001</v>
      </c>
      <c r="H52" s="16">
        <f t="shared" si="9"/>
        <v>0</v>
      </c>
      <c r="I52" s="16">
        <f t="shared" si="9"/>
        <v>119747.35800000001</v>
      </c>
      <c r="J52" s="16">
        <f t="shared" si="9"/>
        <v>119747.357</v>
      </c>
      <c r="K52" s="16">
        <f t="shared" si="9"/>
        <v>0</v>
      </c>
      <c r="L52" s="16">
        <f t="shared" si="9"/>
        <v>119747.35699999999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424</v>
      </c>
      <c r="C54" s="42">
        <v>9320</v>
      </c>
      <c r="D54" s="16">
        <f>SUM(D58,D59)</f>
        <v>58293.3</v>
      </c>
      <c r="E54" s="16">
        <f>SUM(E58:E59)</f>
        <v>58293.3</v>
      </c>
      <c r="F54" s="16" t="s">
        <v>45</v>
      </c>
      <c r="G54" s="16">
        <f>SUM(H54:I54)</f>
        <v>58293.283</v>
      </c>
      <c r="H54" s="16">
        <v>58293.283</v>
      </c>
      <c r="I54" s="16" t="s">
        <v>45</v>
      </c>
      <c r="J54" s="16">
        <f>SUM(K54:L54)</f>
        <v>58293.3</v>
      </c>
      <c r="K54" s="16">
        <f>SUM(K58,K59)</f>
        <v>58293.3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450</v>
      </c>
      <c r="C56" s="42" t="s">
        <v>20</v>
      </c>
      <c r="D56" s="16">
        <f>SUM(E56:F56)</f>
        <v>0</v>
      </c>
      <c r="E56" s="16"/>
      <c r="F56" s="16" t="s">
        <v>45</v>
      </c>
      <c r="G56" s="16">
        <f>SUM(H56:I56)</f>
        <v>0</v>
      </c>
      <c r="H56" s="16"/>
      <c r="I56" s="16" t="s">
        <v>45</v>
      </c>
      <c r="J56" s="16">
        <f>SUM(K56:L56)</f>
        <v>0</v>
      </c>
      <c r="K56" s="54"/>
      <c r="L56" s="16" t="s">
        <v>45</v>
      </c>
    </row>
    <row r="57" spans="1:12" ht="37.5" customHeight="1">
      <c r="A57" s="42">
        <v>8193</v>
      </c>
      <c r="B57" s="53" t="s">
        <v>451</v>
      </c>
      <c r="C57" s="42"/>
      <c r="D57" s="16">
        <f>SUM(D54-D56)</f>
        <v>58293.3</v>
      </c>
      <c r="E57" s="16">
        <f>SUM(E54-E56)</f>
        <v>58293.3</v>
      </c>
      <c r="F57" s="16"/>
      <c r="G57" s="16">
        <f>SUM(H57:I57)</f>
        <v>58293.283</v>
      </c>
      <c r="H57" s="16">
        <f>SUM(H54-H56)</f>
        <v>58293.283</v>
      </c>
      <c r="I57" s="16"/>
      <c r="J57" s="16">
        <f>SUM(K57:L57)</f>
        <v>58293.3</v>
      </c>
      <c r="K57" s="16">
        <f>SUM(K54-K56)</f>
        <v>58293.3</v>
      </c>
      <c r="L57" s="16"/>
    </row>
    <row r="58" spans="1:12" ht="33.75" customHeight="1">
      <c r="A58" s="42">
        <v>8194</v>
      </c>
      <c r="B58" s="48" t="s">
        <v>425</v>
      </c>
      <c r="C58" s="42">
        <v>9321</v>
      </c>
      <c r="D58" s="16">
        <f>SUM(E58:F58)</f>
        <v>58293.3</v>
      </c>
      <c r="E58" s="16">
        <v>58293.3</v>
      </c>
      <c r="F58" s="16" t="s">
        <v>45</v>
      </c>
      <c r="G58" s="16" t="s">
        <v>20</v>
      </c>
      <c r="H58" s="16" t="s">
        <v>45</v>
      </c>
      <c r="I58" s="16" t="s">
        <v>20</v>
      </c>
      <c r="J58" s="16">
        <f>SUM(K58:L58)</f>
        <v>58293.3</v>
      </c>
      <c r="K58" s="16">
        <v>58293.3</v>
      </c>
      <c r="L58" s="16" t="s">
        <v>45</v>
      </c>
    </row>
    <row r="59" spans="1:12" ht="80.25" customHeight="1">
      <c r="A59" s="42">
        <v>8195</v>
      </c>
      <c r="B59" s="42" t="s">
        <v>426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452</v>
      </c>
      <c r="C60" s="42">
        <v>9330</v>
      </c>
      <c r="D60" s="16">
        <f aca="true" t="shared" si="10" ref="D60:L60">SUM(D62,D66)</f>
        <v>119747.375</v>
      </c>
      <c r="E60" s="16">
        <f t="shared" si="10"/>
        <v>0</v>
      </c>
      <c r="F60" s="16">
        <f t="shared" si="10"/>
        <v>119747.375</v>
      </c>
      <c r="G60" s="16">
        <f t="shared" si="10"/>
        <v>119747.35800000001</v>
      </c>
      <c r="H60" s="16">
        <f t="shared" si="10"/>
        <v>0</v>
      </c>
      <c r="I60" s="16">
        <f t="shared" si="10"/>
        <v>119747.35800000001</v>
      </c>
      <c r="J60" s="16">
        <f>SUM(J62,J66)</f>
        <v>119747.35699999999</v>
      </c>
      <c r="K60" s="16">
        <f t="shared" si="10"/>
        <v>0</v>
      </c>
      <c r="L60" s="16">
        <f t="shared" si="10"/>
        <v>119747.35699999999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502</v>
      </c>
      <c r="C62" s="42" t="s">
        <v>20</v>
      </c>
      <c r="D62" s="16">
        <f>SUM(E62:F62)</f>
        <v>61454.075</v>
      </c>
      <c r="E62" s="16" t="s">
        <v>45</v>
      </c>
      <c r="F62" s="16">
        <f>SUM(F64,F65)</f>
        <v>61454.075</v>
      </c>
      <c r="G62" s="16">
        <f>SUM(H62:I62)</f>
        <v>61454.075</v>
      </c>
      <c r="H62" s="16" t="s">
        <v>45</v>
      </c>
      <c r="I62" s="16">
        <f>SUM(I64,I65)</f>
        <v>61454.075</v>
      </c>
      <c r="J62" s="16">
        <f>SUM(J64,J65)</f>
        <v>61454.075</v>
      </c>
      <c r="K62" s="16" t="s">
        <v>45</v>
      </c>
      <c r="L62" s="16">
        <f>SUM(L64,L65)</f>
        <v>61454.075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427</v>
      </c>
      <c r="C64" s="42">
        <v>9331</v>
      </c>
      <c r="D64" s="16">
        <f aca="true" t="shared" si="11" ref="D64:D70">SUM(E64:F64)</f>
        <v>61454.075</v>
      </c>
      <c r="E64" s="16" t="s">
        <v>45</v>
      </c>
      <c r="F64" s="16">
        <v>61454.075</v>
      </c>
      <c r="G64" s="16">
        <f aca="true" t="shared" si="12" ref="G64:G70">SUM(H64:I64)</f>
        <v>61454.075</v>
      </c>
      <c r="H64" s="16" t="s">
        <v>45</v>
      </c>
      <c r="I64" s="16">
        <v>61454.075</v>
      </c>
      <c r="J64" s="16">
        <f>SUM(K64:L64)</f>
        <v>61454.075</v>
      </c>
      <c r="K64" s="16" t="s">
        <v>45</v>
      </c>
      <c r="L64" s="16">
        <v>61454.075</v>
      </c>
    </row>
    <row r="65" spans="1:12" ht="79.5" customHeight="1">
      <c r="A65" s="42">
        <v>8199</v>
      </c>
      <c r="B65" s="42" t="s">
        <v>428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429</v>
      </c>
      <c r="C66" s="42" t="s">
        <v>20</v>
      </c>
      <c r="D66" s="16">
        <f>SUM(E66:F66)</f>
        <v>58293.3</v>
      </c>
      <c r="E66" s="16" t="s">
        <v>45</v>
      </c>
      <c r="F66" s="16">
        <f>SUM(E57)</f>
        <v>58293.3</v>
      </c>
      <c r="G66" s="16">
        <f t="shared" si="12"/>
        <v>58293.283</v>
      </c>
      <c r="H66" s="16" t="s">
        <v>45</v>
      </c>
      <c r="I66" s="16">
        <f>SUM(H57)</f>
        <v>58293.283</v>
      </c>
      <c r="J66" s="16">
        <f>L66</f>
        <v>58293.282</v>
      </c>
      <c r="K66" s="16" t="s">
        <v>45</v>
      </c>
      <c r="L66" s="16">
        <v>58293.282</v>
      </c>
    </row>
    <row r="67" spans="1:12" ht="36" customHeight="1">
      <c r="A67" s="42">
        <v>8201</v>
      </c>
      <c r="B67" s="6" t="s">
        <v>430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431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503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-131566.109</v>
      </c>
      <c r="K69" s="16">
        <v>-53957.273</v>
      </c>
      <c r="L69" s="16">
        <v>-77608.836</v>
      </c>
    </row>
    <row r="70" spans="1:12" ht="39" customHeight="1">
      <c r="A70" s="42">
        <v>8204</v>
      </c>
      <c r="B70" s="53" t="s">
        <v>432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455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456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433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435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436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457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458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459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460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434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461</v>
      </c>
      <c r="C87" s="42">
        <v>9122</v>
      </c>
      <c r="D87" s="16">
        <f>SUM(E87:F87)</f>
        <v>0</v>
      </c>
      <c r="E87" s="16" t="s">
        <v>20</v>
      </c>
      <c r="F87" s="16" t="s">
        <v>463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462</v>
      </c>
      <c r="C88" s="42">
        <v>6122</v>
      </c>
      <c r="D88" s="16">
        <f>SUM(E88:F88)</f>
        <v>0</v>
      </c>
      <c r="E88" s="16" t="s">
        <v>20</v>
      </c>
      <c r="F88" s="16" t="s">
        <v>463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</sheetData>
  <sheetProtection/>
  <mergeCells count="14">
    <mergeCell ref="A1:L1"/>
    <mergeCell ref="A3:L3"/>
    <mergeCell ref="A5:A7"/>
    <mergeCell ref="J5:L5"/>
    <mergeCell ref="G5:I5"/>
    <mergeCell ref="D5:F5"/>
    <mergeCell ref="K6:L6"/>
    <mergeCell ref="J6:J7"/>
    <mergeCell ref="H6:I6"/>
    <mergeCell ref="G6:G7"/>
    <mergeCell ref="E6:F6"/>
    <mergeCell ref="D6:D7"/>
    <mergeCell ref="B5:C6"/>
    <mergeCell ref="A2:L2"/>
  </mergeCells>
  <printOptions/>
  <pageMargins left="0.511811023622047" right="0.196850393700787" top="0.748031496062992" bottom="0.748031496062992" header="0.31496062992126" footer="0.31496062992126"/>
  <pageSetup firstPageNumber="16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2018-10-19T12:58:21Z</dcterms:modified>
  <cp:category/>
  <cp:version/>
  <cp:contentType/>
  <cp:contentStatus/>
</cp:coreProperties>
</file>