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65356" windowWidth="12360" windowHeight="9300" activeTab="0"/>
  </bookViews>
  <sheets>
    <sheet name="Կազմ 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Area" localSheetId="1">'Հատված 1'!$A$1:$F$112</definedName>
    <definedName name="_xlnm.Print_Area" localSheetId="2">'Հատված 2'!$A$1:$I$224</definedName>
    <definedName name="_xlnm.Print_Area" localSheetId="5">'Հատված 6'!$B$1:$K$468</definedName>
    <definedName name="_xlnm.Print_Titles" localSheetId="1">'Հատված 1'!$3:$6</definedName>
    <definedName name="_xlnm.Print_Titles" localSheetId="2">'Հատված 2'!$5:$7</definedName>
    <definedName name="_xlnm.Print_Titles" localSheetId="3">'Հատված 3'!$5:$7</definedName>
    <definedName name="_xlnm.Print_Titles" localSheetId="4">'Հատված 4-5'!$20:$20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87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<sst xmlns="http://schemas.openxmlformats.org/spreadsheetml/2006/main" count="2450" uniqueCount="1045">
  <si>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</si>
  <si>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</si>
  <si>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</si>
  <si>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</si>
  <si>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</si>
  <si>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</si>
  <si>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</si>
  <si>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</si>
  <si>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</si>
  <si>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</si>
  <si>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</si>
  <si>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</si>
  <si>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</si>
  <si>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</si>
  <si>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</si>
  <si>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</si>
  <si>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</si>
  <si>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</si>
  <si>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</si>
  <si>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</si>
  <si>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</si>
  <si>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</si>
  <si>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</si>
  <si>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</si>
  <si>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</si>
  <si>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</si>
  <si>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</si>
  <si>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</si>
  <si>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</si>
  <si>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</si>
  <si>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</si>
  <si>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</si>
  <si>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</si>
  <si>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</si>
  <si>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</si>
  <si>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</si>
  <si>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</si>
  <si>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</si>
  <si>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</si>
  <si>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</si>
  <si>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</si>
  <si>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</si>
  <si>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</si>
  <si>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</si>
  <si>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</si>
  <si>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</si>
  <si>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</si>
  <si>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</si>
  <si>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</si>
  <si>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</si>
  <si>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</si>
  <si>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</si>
  <si>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</si>
  <si>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</si>
  <si>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</si>
  <si>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</si>
  <si>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</si>
  <si>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</si>
  <si>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</si>
  <si>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</si>
  <si>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</si>
  <si>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</si>
  <si>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</si>
  <si>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</si>
  <si>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</si>
  <si>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</si>
  <si>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</si>
  <si>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</si>
  <si>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</si>
  <si>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</si>
  <si>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</si>
  <si>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</si>
  <si>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</si>
  <si>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</si>
  <si>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</si>
  <si>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</si>
  <si>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</si>
  <si>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</si>
  <si>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</si>
  <si>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</si>
  <si>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</si>
  <si>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</si>
  <si>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</si>
  <si>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</si>
  <si>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</si>
  <si>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</si>
  <si>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</si>
  <si>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</si>
  <si>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</si>
  <si>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</si>
  <si>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</si>
  <si>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</si>
  <si>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</si>
  <si>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</si>
  <si>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</si>
  <si>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</si>
  <si>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</si>
  <si>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</si>
  <si>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</si>
  <si>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</si>
  <si>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</si>
  <si>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</si>
  <si>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</si>
  <si>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4729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</si>
  <si>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</si>
  <si>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</si>
  <si>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</si>
  <si>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</si>
  <si>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</si>
  <si>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</si>
  <si>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</si>
  <si>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</si>
  <si>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</si>
  <si>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</si>
  <si>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</si>
  <si>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</si>
  <si>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</si>
  <si>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</si>
  <si>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</si>
  <si>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</si>
  <si>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</si>
  <si>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</si>
  <si>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</si>
  <si>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>8199³</t>
  </si>
  <si>
    <t xml:space="preserve"> NN </t>
  </si>
  <si>
    <t>3</t>
  </si>
  <si>
    <t xml:space="preserve"> -ÎáÙáõÝ³É Í³é³ÛáõÃÛáõÝÝ»ñ</t>
  </si>
  <si>
    <t xml:space="preserve"> -¶áõÛùÇ ¨ ë³ñù³íáñáõÙÝ»ñÇ í³ñÓ³Ï³ÉáõÃÛáõÝ</t>
  </si>
  <si>
    <t xml:space="preserve"> -²ñï³ë³ÑÙ³ÝÛ³Ý ·áñÍáõÕáõÙÝ»ñÇ ·Íáí Í³Ëë»ñ</t>
  </si>
  <si>
    <t xml:space="preserve"> -ÀÝ¹Ñ³Ýáõñ µÝáõÛÃÇ ³ÛÉ Í³é³ÛáõÃÛáõÝÝ»ñ</t>
  </si>
  <si>
    <t xml:space="preserve"> -Þ»Ýù»ñÇ ¨ Ï³éáõÛóÝ»ñÇ ÁÝÃ³óÇÏ Ýáñá·áõÙ ¨ å³Ñå³ÝáõÙ</t>
  </si>
  <si>
    <t xml:space="preserve"> -Ð³ïáõÏ Ýå³ï³Ï³ÛÇÝ ³ÛÉ ÝÛáõÃ»ñ</t>
  </si>
  <si>
    <t xml:space="preserve"> -êáõµëÇ¹Ç³Ý»ñ áã-ýÇÝ³Ýë³Ï³Ý å»ï³Ï³Ý (h³Ù³ÛÝù³ÛÇÝ) Ï³½Ù³Ï»ñåáõÃÛáõÝÝ»ñÇÝ </t>
  </si>
  <si>
    <t>7</t>
  </si>
  <si>
    <t>8</t>
  </si>
  <si>
    <t>9</t>
  </si>
  <si>
    <t>1145</t>
  </si>
  <si>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</si>
  <si>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</si>
  <si>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</si>
  <si>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</si>
  <si>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</si>
  <si>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</si>
  <si>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</si>
  <si>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</si>
  <si>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</si>
  <si>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</si>
  <si>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</si>
  <si>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</si>
  <si>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- Ü³Ë³·Í³Ñ»ï³½áï³Ï³Ý Í³Ëë»ñ</t>
  </si>
  <si>
    <t xml:space="preserve"> - Þ»Ýù»ñÇ ¨ ßÇÝáõÃÛáõÝÝ»ñÇ Ï³éáõóáõÙ</t>
  </si>
  <si>
    <t>0</t>
  </si>
  <si>
    <t>1</t>
  </si>
  <si>
    <t>2</t>
  </si>
  <si>
    <t>4712</t>
  </si>
  <si>
    <t xml:space="preserve">                     </t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</si>
  <si>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</si>
  <si>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</si>
  <si>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</si>
  <si>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</si>
  <si>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</si>
  <si>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</si>
  <si>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</si>
  <si>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</si>
  <si>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</si>
  <si>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</si>
  <si>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</si>
  <si>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</si>
  <si>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</si>
  <si>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</si>
  <si>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</si>
  <si>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</si>
  <si>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</si>
  <si>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</si>
  <si>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</si>
  <si>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</si>
  <si>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</si>
  <si>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</si>
  <si>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</si>
  <si>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</si>
  <si>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</si>
  <si>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</si>
  <si>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</si>
  <si>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</si>
  <si>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</si>
  <si>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</si>
  <si>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</si>
  <si>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</si>
  <si>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</si>
  <si>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</si>
  <si>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</si>
  <si>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</si>
  <si>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</si>
  <si>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</si>
  <si>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</si>
  <si>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</si>
  <si>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</si>
  <si>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</si>
  <si>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</si>
  <si>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</si>
  <si>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</si>
  <si>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</si>
  <si>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</si>
  <si>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</si>
  <si>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</si>
  <si>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</si>
  <si>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</si>
  <si>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</si>
  <si>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</si>
  <si>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</si>
  <si>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</si>
  <si>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</si>
  <si>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</si>
  <si>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</si>
  <si>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</si>
  <si>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 xml:space="preserve"> -ä³ñï³¹Çñ í×³ñÝ»ñ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</si>
  <si>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</si>
  <si>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</si>
  <si>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</si>
  <si>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</si>
  <si>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</si>
  <si>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</si>
  <si>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</si>
  <si>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</si>
  <si>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</si>
  <si>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</si>
  <si>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</si>
  <si>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</si>
  <si>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</si>
  <si>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</si>
  <si>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</si>
  <si>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</si>
  <si>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</si>
  <si>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</si>
  <si>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</si>
  <si>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</si>
  <si>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</si>
  <si>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</si>
  <si>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</si>
  <si>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</si>
  <si>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</si>
  <si>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</si>
  <si>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</si>
  <si>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</si>
  <si>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</si>
  <si>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</si>
  <si>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</si>
  <si>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</si>
  <si>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</si>
  <si>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</si>
  <si>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</si>
  <si>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</si>
  <si>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</si>
  <si>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</si>
  <si>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</si>
  <si>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</si>
  <si>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</si>
  <si>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</si>
  <si>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</si>
  <si>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</si>
  <si>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</si>
  <si>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</si>
  <si>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</si>
  <si>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</si>
  <si>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</si>
  <si>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</si>
  <si>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</si>
  <si>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</si>
  <si>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</si>
  <si>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</si>
  <si>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</si>
  <si>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</si>
  <si>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</si>
  <si>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</si>
  <si>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</si>
  <si>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</si>
  <si>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</si>
  <si>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</si>
  <si>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</si>
  <si>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</si>
  <si>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Description</t>
  </si>
  <si>
    <t xml:space="preserve"> X</t>
  </si>
  <si>
    <t>X</t>
  </si>
  <si>
    <t>-Ð³ïáõÏ Ýå³ï³Ï³ÛÇÝ ³ÛÉ ÝÛáõÃ»ñ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</si>
  <si>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</si>
  <si>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</si>
  <si>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</si>
  <si>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</si>
  <si>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</si>
  <si>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1372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</si>
  <si>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</si>
  <si>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</si>
  <si>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</si>
  <si>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</si>
  <si>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</si>
  <si>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</si>
  <si>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</si>
  <si>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</si>
  <si>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</si>
  <si>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</si>
  <si>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</si>
  <si>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</si>
  <si>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</si>
  <si>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</si>
  <si>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</si>
  <si>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</si>
  <si>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</si>
  <si>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</si>
  <si>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</si>
  <si>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</si>
  <si>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</si>
  <si>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</si>
  <si>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</si>
  <si>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</si>
  <si>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</si>
  <si>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</si>
  <si>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1343</t>
  </si>
  <si>
    <t>- ²ßË³ï³Ï³½ÙÇ Ù³ëÝ³·Çï³Ï³Ý ½³ñ·³óÙ³Ý Í³é³ÛáõÃÛáõÝÝ»ñ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</si>
  <si>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</si>
  <si>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</si>
  <si>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</si>
  <si>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</si>
  <si>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</si>
  <si>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</si>
  <si>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</si>
  <si>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</si>
  <si>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</si>
  <si>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</si>
  <si>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</si>
  <si>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</si>
  <si>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</si>
  <si>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</si>
  <si>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</si>
  <si>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</si>
  <si>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</si>
  <si>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</si>
  <si>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</si>
  <si>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</si>
  <si>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</si>
  <si>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</si>
  <si>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</si>
  <si>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</si>
  <si>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</si>
  <si>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</si>
  <si>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</si>
  <si>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</si>
  <si>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</si>
  <si>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</si>
  <si>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</si>
  <si>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</si>
  <si>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</si>
  <si>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</si>
  <si>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</si>
  <si>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</si>
  <si>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</si>
  <si>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</si>
  <si>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</si>
  <si>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</si>
  <si>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</si>
  <si>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</si>
  <si>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</si>
  <si>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</si>
  <si>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</si>
  <si>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</si>
  <si>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</si>
  <si>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</si>
  <si>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</si>
  <si>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</si>
  <si>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</si>
  <si>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</si>
  <si>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</si>
  <si>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</si>
  <si>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</si>
  <si>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</si>
  <si>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</si>
  <si>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</si>
  <si>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</si>
  <si>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</si>
  <si>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</si>
  <si>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</si>
  <si>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</si>
  <si>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</si>
  <si>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</si>
  <si>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</si>
  <si>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</si>
  <si>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</si>
  <si>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</si>
  <si>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</si>
  <si>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</si>
  <si>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</si>
  <si>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</si>
  <si>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</si>
  <si>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</si>
  <si>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</si>
  <si>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</si>
  <si>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</si>
  <si>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</si>
  <si>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</si>
  <si>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</si>
  <si>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</si>
  <si>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</si>
  <si>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</si>
  <si>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</si>
  <si>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</si>
  <si>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</si>
  <si>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</si>
  <si>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</si>
  <si>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</si>
  <si>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</si>
  <si>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</si>
  <si>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</si>
  <si>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</si>
  <si>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</si>
  <si>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</si>
  <si>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10x100.0</t>
  </si>
  <si>
    <t>330.0x12</t>
  </si>
  <si>
    <t>1146</t>
  </si>
  <si>
    <t>1147</t>
  </si>
  <si>
    <t>5200x200</t>
  </si>
  <si>
    <t>(38+45)*40</t>
  </si>
  <si>
    <t>1148</t>
  </si>
  <si>
    <t>.kar</t>
  </si>
  <si>
    <t>ՀՀ  ԿՈՏԱՅՔԻ  ՄԱՐԶԻ</t>
  </si>
  <si>
    <t>ՋՐՎԵԺ  ՀԱՄԱՅՆՔԻ</t>
  </si>
  <si>
    <t>Հաստատված է համայնքի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</si>
  <si>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</si>
  <si>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</si>
  <si>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</si>
  <si>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</si>
  <si>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</si>
  <si>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</si>
  <si>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</si>
  <si>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</si>
  <si>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</si>
  <si>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</si>
  <si>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վարչական
 մաս</t>
  </si>
  <si>
    <t>ֆոնդային 
մաս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</si>
  <si>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</si>
  <si>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</si>
  <si>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գույքից, այդ թվում`  </t>
  </si>
  <si>
    <t>Գույքահարկ փոխադրամիջոցների համար</t>
  </si>
  <si>
    <t xml:space="preserve">1.3 Ապրանքների օգտագործման կամ գործունեության իրականացման թույլտվության վճարներ, այդ թվում`  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</si>
  <si>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</si>
  <si>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</si>
  <si>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</si>
  <si>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</si>
  <si>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</si>
  <si>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</si>
  <si>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</si>
  <si>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</si>
  <si>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</si>
  <si>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</si>
  <si>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</si>
  <si>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</si>
  <si>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</si>
  <si>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ժգ)Ավտոկայանատեղի համար</t>
  </si>
  <si>
    <t xml:space="preserve">ժդ)Համայնքի տարածքում գտնվող խանութներում, կրպակներում տեխնիկական հեղուկների վաճառքի թույլտվության համար </t>
  </si>
  <si>
    <t>ժե)Համայնքի տարածքում հանրային սննդի կազմակերպման իրացման թույլտվության համար</t>
  </si>
  <si>
    <t xml:space="preserve">1.4 Ապրանքների մատակարարումից և ծառայությունների մատուցումից այլ պարտադիր վճարներ, այդ թվում`  </t>
  </si>
  <si>
    <t xml:space="preserve">Համայնքի բյուջե վճարվող պետական տուրքեր, 
(տող 1152 + տող 1153 ), այդ թվում`  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</si>
  <si>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</si>
  <si>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</t>
  </si>
  <si>
    <t xml:space="preserve"> 1.5 Այլ հարկային եկամուտներ, 
(տող 1161 + տող 1165 )  այդ թվում`</t>
  </si>
  <si>
    <t>ա) Եկամտահարկ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</si>
  <si>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</si>
  <si>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</si>
  <si>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</si>
  <si>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2. ՊԱՇՏՈՆԱԿԱՆ ԴՐԱՄԱՇՆՈՐՀՆԵՐ, 
(տող 1210 + տող 1220 + տող 1230 + տող 1240 + տող 1250 + տող 1260) այդ թվում` </t>
  </si>
  <si>
    <t xml:space="preserve">2.1  Ընթացիկ արտաքին պաշտոնական դրամաշնորհներ` ստացված այլ պետություններից,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</si>
  <si>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</si>
  <si>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2.2 Կապիտալ արտաքին պաշտոնական դրամաշնորհներ` ստացված այլ պետություններից, այդ թվում`  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</si>
  <si>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</si>
  <si>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2.3 Ընթացիկ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</si>
  <si>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</si>
  <si>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2.4 Կապիտալ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</si>
  <si>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</si>
  <si>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ա) Պետական բյուջեից ֆինանսական համահարթեցման սկզբունքով տրամադրվող դոտացիաներ</t>
  </si>
  <si>
    <t xml:space="preserve">բ) Պետական բյուջեից տրամադրվող այլ դոտացիաներ, (տող 1255 + տող 1256), այդ թվում`  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</si>
  <si>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</si>
  <si>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</si>
  <si>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</si>
  <si>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</si>
  <si>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մակարդակներից, (տող 1261 + տող 1262),
այդ թվում` 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</si>
  <si>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</si>
  <si>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</si>
  <si>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 xml:space="preserve">3. ԱՅԼ ԵԿԱՄՈՒՏՆԵՐ,  
(տող 1310 + տող 1320 + տող 1330 + տող 1340 + տող 1350 + տող 1360 + տող 1370 + տող 1380+ տող 1390), այդ թվում` 
</t>
  </si>
  <si>
    <t xml:space="preserve">3.1 Տոկոսներ, այդ թվում`  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</si>
  <si>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</si>
  <si>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3.2 Շահաբաժիններ, այդ թվում`  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</si>
  <si>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</si>
  <si>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3.3 Գույքի վարձակալությունից եկամուտներ, 
(տող 1331 + տող 1332 + տող 1333 + 1334), այդ թվում`  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</si>
  <si>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</si>
  <si>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</si>
  <si>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</si>
  <si>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</si>
  <si>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մատուցումից, (տող 1341 + տող 1342+ տող 1343), 
այդ թվում`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</si>
  <si>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</si>
  <si>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</si>
  <si>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</si>
  <si>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գանձումներ, 
(տող 1351 + տող 1352), այդ թվում` 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</si>
  <si>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</si>
  <si>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տուգանքներից, 
(տող 1361 + տող 1362), այդ թվում`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</si>
  <si>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</si>
  <si>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</si>
  <si>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 xml:space="preserve">3.7 Ընթացիկ ոչ պաշտոնական դրամաշնորհներ, 
(տող 1371 + տող 1372), այդ թվում`  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</si>
  <si>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</si>
  <si>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</si>
  <si>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դրամաշնորհներ, այդ թվում`  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</si>
  <si>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</si>
  <si>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</si>
  <si>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3.9 Այլ եկամուտներ, 
(տող 1391 + տող 1392 + տող 1393), այդ թվում` 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</si>
  <si>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</si>
  <si>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</si>
  <si>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</si>
  <si>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Տ Ե Ղ Ե Կ Ո Ւ Թ Յ Ո Ւ Ն Ն Ե Ր</t>
  </si>
  <si>
    <t>ԳՈՒՅՔԱՀԱՐԿԻ ԵՎ ՀՈՂԻ ՀԱՐԿԻ, ՀՈՂԵՐԻ ԵՎ ԱՅԼ ԳՈՒՅՔԻ ՎԱՐՁԱԿԱԼՈՒԹՅԱՆ ՎԱՐՁԱՎՃԱՐՆԵՐԻ ԳԾՈՎ ԱՌԱՆՁԻՆ ՑՈՒՑԱՆԻՇՆԵՐԻ ՎԵՐԱԲԵՐՅԱԼ</t>
  </si>
  <si>
    <t>Տողի
NN</t>
  </si>
  <si>
    <t>ապառքը 
տարեսկզբի
դրությամբ</t>
  </si>
  <si>
    <t>ապառքը
տարեվերջի
դրությամբ</t>
  </si>
  <si>
    <t>տվյալ տարվա
հաշվարկային գումարը</t>
  </si>
  <si>
    <t>Հողի հարկ համայնքների վարչական տարածքներում գտնվող հողերի համար</t>
  </si>
  <si>
    <t>Հողերի վարձակալության վարձավճար</t>
  </si>
  <si>
    <t>Այլ գույքի վարձակալության վարձավճար</t>
  </si>
  <si>
    <t>2.5 Ընթացիկ ներքին պաշտոնական դրամաշնորհներ` ստացված կառավարման այլ մակարդակներից, 
(տող 1251 + տող 1254 + տող 1257 + տող 1258),
 որից`</t>
  </si>
  <si>
    <t xml:space="preserve"> ՀԱՏՎԱԾ 2</t>
  </si>
  <si>
    <t>(հազար դրամներով)</t>
  </si>
  <si>
    <r>
      <t xml:space="preserve"> </t>
    </r>
    <r>
      <rPr>
        <b/>
        <sz val="12"/>
        <rFont val="GHEA Grapalat"/>
        <family val="3"/>
      </rPr>
      <t xml:space="preserve"> ՀԱՄԱՅՆՔԻ  ԲՅՈՒՋԵԻ ԾԱԽՍԵՐԸ` ԸՍՏ ԲՅՈՒՋԵՏԱՅԻՆ ԾԱԽՍԵՐԻ  ԳՈՐԾԱՌԱԿԱՆ ԴԱՍԱԿԱՐԳՄԱՆ</t>
    </r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</si>
  <si>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</si>
  <si>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</si>
  <si>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</si>
  <si>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</si>
  <si>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</si>
  <si>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</si>
  <si>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   այդ թվում`</t>
  </si>
  <si>
    <t>վարչական բյուջե</t>
  </si>
  <si>
    <t>ֆոնդային բյուջե</t>
  </si>
  <si>
    <t xml:space="preserve">  Ընդամենը (ս.7 +ս.8)</t>
  </si>
  <si>
    <t xml:space="preserve">ԸՆԴՀԱՆՈՒՐ ԲՆՈՒՅԹԻ ՀԱՆՐԱՅԻՆ ԾԱՌԱՅՈՒԹՅՈՒՆՆԵՐ, (տող2110+տող2120+տող2130+տող2140+տող2150+տող2160+տող2170+տող2180),
այդ թվում` 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</si>
  <si>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հարաբերություններ, 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</si>
  <si>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</si>
  <si>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</si>
  <si>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</si>
  <si>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օգնություն, որից`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</si>
  <si>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</si>
  <si>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</si>
  <si>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ծառայություններ, որից`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</si>
  <si>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</si>
  <si>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</si>
  <si>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</si>
  <si>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աշխատանք, որից`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</si>
  <si>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</si>
  <si>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աշխատանքներ, որից` </t>
  </si>
  <si>
    <t xml:space="preserve">Ընդհանուր բնույթի հանրային ծառայությունների գծով հետազոտական և նախագծային աշխատանքներ  </t>
  </si>
  <si>
    <t>Ընդհանուր բնույթի հանրային ծառայություններ (այլ դասերին չպատկանող), որից`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</si>
  <si>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</si>
  <si>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գործառնություններ, որից`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</si>
  <si>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</si>
  <si>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տրանսֆերտներ, որից`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</si>
  <si>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</si>
  <si>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</si>
  <si>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</si>
  <si>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 xml:space="preserve">ՊԱՇՏՊԱՆՈՒԹՅՈՒՆ, (տող2210+2220+տող2230+տող2240+տող2250),
այդ թվում` </t>
  </si>
  <si>
    <t>Ռազմական պաշտպանություն, որից`</t>
  </si>
  <si>
    <t xml:space="preserve">Ռազմական պաշտպանություն </t>
  </si>
  <si>
    <t>Քաղաքացիական պաշտպանություն, որից`</t>
  </si>
  <si>
    <t xml:space="preserve">Քաղաքացիական պաշտպանություն </t>
  </si>
  <si>
    <t>Արտաքին ռազմական օգնություն, որից`</t>
  </si>
  <si>
    <t xml:space="preserve">Արտաքին ռազմական օգնություն </t>
  </si>
  <si>
    <t>Հետազոտական և նախագծային աշխատանքներ պաշտպանության ոլորտում, որից`</t>
  </si>
  <si>
    <t>Հետազոտական և նախագծային աշխատանքներ պաշտպանության ոլորտում,</t>
  </si>
  <si>
    <t>Պաշտպանություն (այլ դասերին չպատկանող), որից`</t>
  </si>
  <si>
    <t>Պաշտպանություն (այլ դասերին չպատկանող)</t>
  </si>
  <si>
    <t xml:space="preserve">ՀԱՍԱՐԱԿԱԿԱՆ ԿԱՐԳ, ԱՆՎՏԱՆԳՈՒԹՅՈՒՆ և ԴԱՏԱԿԱՆ ԳՈՐԾՈՒՆԵՈՒԹՅՈՒՆ, (տող2310+տող2320+տող2330+տող2340+տող2350+տող2360+տող2370), այդ թվում` </t>
  </si>
  <si>
    <t>Հասարակական կարգ և անվտանգություն, որից`</t>
  </si>
  <si>
    <t>Ոստիկանություն</t>
  </si>
  <si>
    <t>Ազգային անվտանգություն</t>
  </si>
  <si>
    <t>Պետական պահպանություն</t>
  </si>
  <si>
    <t>Փրկարար ծառայություն, որից`</t>
  </si>
  <si>
    <t xml:space="preserve">Փրկարար ծառայություն </t>
  </si>
  <si>
    <t>Դատական գործունեություն և իրավական պաշտպանություն, որից`</t>
  </si>
  <si>
    <t xml:space="preserve">Դատարաններ </t>
  </si>
  <si>
    <t>Իրավական պաշտպանություն</t>
  </si>
  <si>
    <t>Դատախազություն, որից`</t>
  </si>
  <si>
    <t>Դատախազություն</t>
  </si>
  <si>
    <t>Կալանավայրեր, որից`</t>
  </si>
  <si>
    <t xml:space="preserve">Կալանավայրեր </t>
  </si>
  <si>
    <t xml:space="preserve">Հետազոտական ու նախագծային աշխատանքներ հասարակական կարգի և անվտանգության ոլորտում, որից`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</si>
  <si>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</si>
  <si>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չպատկանող), որից`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</si>
  <si>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</si>
  <si>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հարաբերություններ, որից`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</si>
  <si>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</si>
  <si>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</si>
  <si>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որսորդություն, որից`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</si>
  <si>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</si>
  <si>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</si>
  <si>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</si>
  <si>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</si>
  <si>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էներգետիկա, որից`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</si>
  <si>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</si>
  <si>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</si>
  <si>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</si>
  <si>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</si>
  <si>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</si>
  <si>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</si>
  <si>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շինարարություն, որից`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</si>
  <si>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</si>
  <si>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</si>
  <si>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</si>
  <si>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Տրանսպորտ, որից`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</si>
  <si>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</si>
  <si>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</si>
  <si>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</si>
  <si>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</si>
  <si>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</si>
  <si>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Կապ, որից`</t>
  </si>
  <si>
    <t xml:space="preserve">Կապ </t>
  </si>
  <si>
    <t>Այլ բնագավառներ, որից`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</si>
  <si>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</si>
  <si>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</si>
  <si>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</si>
  <si>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</si>
  <si>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աշխատանքներ, որից`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</si>
  <si>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</si>
  <si>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</si>
  <si>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</si>
  <si>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</si>
  <si>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</si>
  <si>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</si>
  <si>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</si>
  <si>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չպատկանող), որից`</t>
  </si>
  <si>
    <t>Տնտեսական հարաբերություններ (այլ դասերին չպատկանող)</t>
  </si>
  <si>
    <t xml:space="preserve">ՇՐՋԱԿԱ ՄԻՋԱՎԱՅՐԻ ՊԱՇՏՊԱՆՈՒԹՅՈՒՆ, (տող2510+տող2520+տող2530+տող2540+տող2550+տող2560), այդ թվում` </t>
  </si>
  <si>
    <t>Աղբահանում, որից`</t>
  </si>
  <si>
    <t>Աղբահանում</t>
  </si>
  <si>
    <t>Կեղտաջրերի հեռացում, որից`</t>
  </si>
  <si>
    <t xml:space="preserve">Կեղտաջրերի հեռացում </t>
  </si>
  <si>
    <t>Շրջակա միջավայրի աղտոտման դեմ պայքար, որից`</t>
  </si>
  <si>
    <t>Շրջակա միջավայրի աղտոտման դեմ պայքար</t>
  </si>
  <si>
    <t>Կենսաբազմազանության և բնության  պաշտպանություն, որից`</t>
  </si>
  <si>
    <t>Կենսաբազմազանության և բնության  պաշտպանություն</t>
  </si>
  <si>
    <t>Շրջակա միջավայրի պաշտպանության գծով հետազոտական և նախագծային աշխատանքներ, որից`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</si>
  <si>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</si>
  <si>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չպատկանող), որից`</t>
  </si>
  <si>
    <t>Շրջակա միջավայրի պաշտպանություն (այլ դասերին չպատկանող)</t>
  </si>
  <si>
    <t>ԲՆԱԿԱՐԱՆԱՅԻՆ ՇԻՆԱՐԱՐՈՒԹՅՈՒՆ ԵՎ ԿՈՄՈՒՆԱԼ ԾԱՌԱՅՈՒԹՅՈՒՆ,  (տող3610+տող3620+տող3630+տող3640+տող3650+տող3660), այդ թվում`</t>
  </si>
  <si>
    <t>Բնակարանային շինարարություն, որից`</t>
  </si>
  <si>
    <t xml:space="preserve">Բնակարանային շինարարություն </t>
  </si>
  <si>
    <t>Համայնքային զարգացում, որից`</t>
  </si>
  <si>
    <t>Համայնքային զարգացում</t>
  </si>
  <si>
    <t>Ջրամատակարարում, որից`</t>
  </si>
  <si>
    <t xml:space="preserve">Ջրամատակարարում </t>
  </si>
  <si>
    <t>Փողոցների լուսավորում, որից`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</si>
  <si>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</si>
  <si>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աշխատանքներ, որից`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</si>
  <si>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</si>
  <si>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չպատկանող), որից`</t>
  </si>
  <si>
    <t>Բնակարանային շինարարության և կոմունալ ծառայություններ (այլ դասերին չպատկանող)</t>
  </si>
  <si>
    <t>ԱՌՈՂՋԱՊԱՀՈՒԹՅՈՒՆ, (տող2710+տող2720+տող2730+տող2740+տող2750+տող2760),  այդ թվում`</t>
  </si>
  <si>
    <t>Բժշկական ապրանքներ, սարքեր և սարքավորումներ, որից`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</si>
  <si>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</si>
  <si>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</si>
  <si>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</si>
  <si>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ծառայություններ, որից`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</si>
  <si>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</si>
  <si>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</si>
  <si>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</si>
  <si>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</si>
  <si>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ծառայություններ, որից`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</si>
  <si>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</si>
  <si>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</si>
  <si>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</si>
  <si>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</si>
  <si>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ծառայություններ, որից`</t>
  </si>
  <si>
    <t>Հանրային առողջապահական ծառայություններ</t>
  </si>
  <si>
    <t xml:space="preserve">Առողջապահության գծով հետազոտական և նախագծային աշխատանքներ, որից` </t>
  </si>
  <si>
    <t xml:space="preserve">Առողջապահության գծով հետազոտական և նախագծային աշխատանքներ </t>
  </si>
  <si>
    <t>Առողջապահություն (այլ դասերին չպատկանող), որից`</t>
  </si>
  <si>
    <t>Առողջապահական հարակից ծառայություններ և ծրագրեր</t>
  </si>
  <si>
    <t>Առողջապահություն (այլ դասերին չպատկանող)</t>
  </si>
  <si>
    <t>ՀԱՆԳԻՍՏ, ՄՇԱԿՈՒՅԹ ԵՎ ԿՐՈՆ,  (տող2810+տող2820+տող2830+տող2840+տող2850+տող2860), այդ թվում`</t>
  </si>
  <si>
    <t>Հանգստի և սպորտի ծառայություններ, որից`</t>
  </si>
  <si>
    <t>Հանգստի և սպորտի ծառայություններ</t>
  </si>
  <si>
    <t>Մշակութային ծառայություններ, որից`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</si>
  <si>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</si>
  <si>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</si>
  <si>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</si>
  <si>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</si>
  <si>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</si>
  <si>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</si>
  <si>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</si>
  <si>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ծառայություններ, որից`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</si>
  <si>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</si>
  <si>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</si>
  <si>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</si>
  <si>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ծառայություններ, որից`</t>
  </si>
  <si>
    <t>Երիտասարդական ծրագրեր</t>
  </si>
  <si>
    <t>Քաղաքական կուսակցություններ, հասարակական կազմակերպություններ, արհմիություններ</t>
  </si>
  <si>
    <t>Կրոնական և հասարակական այլ ծառայություններ</t>
  </si>
  <si>
    <t>Հանգստի, մշակույթի և կրոնի գծով հետազոտական և նախագծային աշխատանքներ, որից`</t>
  </si>
  <si>
    <t>Հանգստի, մշակույթի և կրոնի գծով հետազոտական և նախագծային աշխատանքներ</t>
  </si>
  <si>
    <t>Հանգիստ, մշակույթ և կրոն (այլ դասերին չպատկանող), որից`</t>
  </si>
  <si>
    <t>Հանգիստ, մշակույթ և կրոն (այլ դասերին չպատկանող)</t>
  </si>
  <si>
    <t xml:space="preserve">ԿՐԹՈՒԹՅՈՒՆ, (տող2910+տող2920+տող2930+տող2940+տող2950+տող2960+տող2970+տող2980), այդ թվում` </t>
  </si>
  <si>
    <t>Նախադպրոցական և տարրական ընդհանուր կրթություն, որից`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</si>
  <si>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</si>
  <si>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</si>
  <si>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կրթություն, որից`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</si>
  <si>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</si>
  <si>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</si>
  <si>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կրթություն, որից`</t>
  </si>
  <si>
    <t>Նախնական մասնագիտական (արհեստագործական) կրթություն</t>
  </si>
  <si>
    <t>Միջին մասնագիտական կրթություն</t>
  </si>
  <si>
    <t>Բարձրագույն կրթություն, որից`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</si>
  <si>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</si>
  <si>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</si>
  <si>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կրթություն, որից`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</si>
  <si>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</si>
  <si>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</si>
  <si>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ծառայություններ, որից` </t>
  </si>
  <si>
    <t xml:space="preserve">Կրթությանը տրամադրվող օժանդակ ծառայություններ </t>
  </si>
  <si>
    <t>Կրթության ոլորտում հետազոտական և նախագծային աշխատանքներ, որից`</t>
  </si>
  <si>
    <t>Կրթության ոլորտում հետազոտական և նախագծային աշխատանքներ</t>
  </si>
  <si>
    <t>Կրթություն (այլ դասերին չպատկանող), որից`</t>
  </si>
  <si>
    <t>Կրթություն (այլ դասերին չպատկանող)</t>
  </si>
  <si>
    <t xml:space="preserve">ՍՈՑԻԱԼԱԿԱՆ ՊԱՇՏՊԱՆՈՒԹՅՈՒՆ, (տող3010+տող3020+տող3030+տող3040+տող3050+տող3060+տող3070+տող3080+տող3090), այդ թվում`  </t>
  </si>
  <si>
    <t>Վատառողջություն և անաշխատունակություն, որից`</t>
  </si>
  <si>
    <t>Վատառողջություն</t>
  </si>
  <si>
    <t>Անաշխատունակություն</t>
  </si>
  <si>
    <t>Ծերություն, որից`</t>
  </si>
  <si>
    <t>Ծերություն</t>
  </si>
  <si>
    <t xml:space="preserve">Հարազատին կորցրած անձինք, որից` </t>
  </si>
  <si>
    <t xml:space="preserve">Հարազատին կորցրած անձինք </t>
  </si>
  <si>
    <t>Ընտանիքի անդամներ և զավակներ, որից`</t>
  </si>
  <si>
    <t>Ընտանիքի անդամներ և զավակներ</t>
  </si>
  <si>
    <t>Գործազրկություն, որից`</t>
  </si>
  <si>
    <t>Գործազրկություն</t>
  </si>
  <si>
    <t xml:space="preserve">Բնակարանային ապահովում, որից` </t>
  </si>
  <si>
    <t xml:space="preserve">Բնակարանային ապահովում </t>
  </si>
  <si>
    <t xml:space="preserve">Սոցիալական հատուկ արտոնություններ (այլ դասերին չպատկանող), որից` </t>
  </si>
  <si>
    <t xml:space="preserve">Սոցիալական հատուկ արտոնություններ (այլ դասերին չպատկանող) </t>
  </si>
  <si>
    <t>Սոցիալական պաշտպանության ոլորտում հետազոտական և նախագծային աշխատանքներ, որից`</t>
  </si>
  <si>
    <t xml:space="preserve">Սոցիալական պաշտպանության ոլորտում հետազոտական և նախագծային աշխատանքներ,  </t>
  </si>
  <si>
    <t>Սոցիալական պաշտպանություն (այլ դասերին չպատկանող), որից`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</si>
  <si>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</si>
  <si>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</si>
  <si>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ՖՈՆԴԵՐ, (տող3110), 
 այդ թվում`</t>
  </si>
  <si>
    <t xml:space="preserve">ՀՀ կառավարության և համայնքների պահուստային ֆոնդ, որից` </t>
  </si>
  <si>
    <t>ՀՀ համայնքների պահուստային ֆոնդ</t>
  </si>
  <si>
    <t xml:space="preserve">ՏՆՏԵՍԱԿԱՆ ՀԱՐԱԲԵՐՈՒԹՅՈՒՆՆԵՐ, (տող2410+տող2420+տող2430+տող2440+տող2450+տող2460+տող2470+տող2480+տող2490),
 այդ թվում` </t>
  </si>
  <si>
    <t>ՀԱՏՎԱԾ 3</t>
  </si>
  <si>
    <t>ՀԱՄԱՅՆՔԻ  ԲՅՈՒՋԵԻ  ԾԱԽՍԵՐԸ`  ԸՍՏ  ԲՅՈՒՋԵՏԱՅԻՆ ԾԱԽՍԵՐԻ ՏՆՏԵՍԱԳԻՏԱԿԱՆ ԴԱՍԱԿԱՐԳՄԱՆ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</si>
  <si>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</si>
  <si>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1.1 ԱՇԽԱՏԱՆՔԻ ՎԱՐՁԱՏՐՈՒԹՅՈՒՆ, 
(տող4110+տող4120+տող4130), այդ թվում`                                                                     </t>
  </si>
  <si>
    <t xml:space="preserve">ԴՐԱՄՈՎ ՎՃԱՐՎՈՂ ԱՇԽԱՏԱՎԱՐՁԵՐ ԵՎ ՀԱՎԵԼԱՎՃԱՐՆԵՐ,                   (տող4111+տող4112+ տող4114), որից` 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</si>
  <si>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</si>
  <si>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</si>
  <si>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</si>
  <si>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ԲՆԵՂԵՆ ԱՇԽԱՏԱՎԱՐՁԵՐ ԵՎ ՀԱՎԵԼԱՎՃԱՐՆԵՐ, (տող4121), որից` </t>
  </si>
  <si>
    <t xml:space="preserve"> -Բնեղեն աշխատավարձեր և հավելավճարներ</t>
  </si>
  <si>
    <t xml:space="preserve"> -Սոցիալական ապահովության վճարներ</t>
  </si>
  <si>
    <t>1.2 ԾԱՌԱՅՈՒԹՅՈՒՆՆԵՐԻ ԵՎ ԱՊՐԱՆՔՆԵՐԻ ՁԵՌՔ ԲԵՐՈՒՄ,   (տող4210+տող4220+տող4230+տող4240+տող4250+տող4260), այդ թվում`</t>
  </si>
  <si>
    <t xml:space="preserve">ՇԱՐՈՒՆԱԿԱԿԱՆ ԾԱԽՍԵՐ, (տող4211+տող4212+տող4213+տող4214+տող4215+տող4216+տող4217), որից` 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</si>
  <si>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</si>
  <si>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</si>
  <si>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</si>
  <si>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</si>
  <si>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</si>
  <si>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</si>
  <si>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</si>
  <si>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ԾԱԽՍԵՐ, 
(տող4221+տող4222+տող4223), որից` 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</si>
  <si>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</si>
  <si>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</si>
  <si>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</si>
  <si>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ՊԱՅՄԱՆԱԳՐԱՅԻՆ ԱՅԼ ԾԱՌԱՅՈՒԹՅՈՒՆՆԵՐԻ ՁԵՌՔ ԲԵՐՈՒՄ, (տող4231+տող4232+տող4233+տող4234+տող4235+տող4236+տող4237+տող4238), որից` 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</si>
  <si>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</si>
  <si>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</si>
  <si>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</si>
  <si>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</si>
  <si>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</si>
  <si>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</si>
  <si>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</si>
  <si>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</si>
  <si>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</si>
  <si>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ԸՆԹԱՑԻԿ ՆՈՐՈԳՈՒՄ ԵՎ ՊԱՀՊԱՆՈՒՄ, (ծառայություններ և նյութեր) 
(տող4251+տող4252), որից 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</si>
  <si>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</si>
  <si>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</si>
  <si>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ՆՅՈՒԹԵՐ, (տող4261+տող4262+տող4263+տող4264+տող4265+տող4266+տող4267+տող4268), որից` 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</si>
  <si>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</si>
  <si>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</si>
  <si>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</si>
  <si>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</si>
  <si>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</si>
  <si>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</si>
  <si>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</si>
  <si>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</si>
  <si>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ՏՈԿՈՍԱՎՃԱՐՆԵՐ, 
(տող4310+տող 4320+տող4330), այդ թվում` </t>
  </si>
  <si>
    <t>ՆԵՐՔԻՆ ՏՈԿՈՍԱՎՃԱՐՆԵՐ,
 (տող4311+տող4312),  որից`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</si>
  <si>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</si>
  <si>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</si>
  <si>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ՏՈԿՈՍԱՎՃԱՐՆԵՐ, որից 
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</si>
  <si>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</si>
  <si>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</si>
  <si>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</si>
  <si>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</si>
  <si>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</si>
  <si>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1.4 ՍՈՒԲՍԻԴԻԱՆԵՐ, 
(տող4410+տող4420), այդ թվում`  </t>
  </si>
  <si>
    <t xml:space="preserve">ՍՈՒԲՍԻԴԻԱՆԵՐ ՊԵՏԱԿԱՆ (ՀԱՄԱՅՆՔԱՅԻՆ) ԿԱԶՄԱԿԵՐՊՈՒԹՅՈՒՆՆԵՐԻՆ, (տող4411+տող4412), որից` 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</si>
  <si>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</si>
  <si>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</si>
  <si>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ՍՈՒԲՍԻԴԻԱՆԵՐ ՈՉ ՊԵՏԱԿԱՆ (ՈՉ ՀԱՄԱՅՆՔԱՅԻՆ) ԿԱԶՄԱԿԵՐՊՈՒԹՅՈՒՆՆԵՐԻՆ, 
(տող4421+տող4422), որից`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</si>
  <si>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</si>
  <si>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</si>
  <si>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1.5 ԴՐԱՄԱՇՆՈՐՀՆԵՐ, (տող4510+տող4520+տող4530+տող4540), այդ թվում` </t>
  </si>
  <si>
    <t xml:space="preserve">ԴՐԱՄԱՇՆՈՐՀՆԵՐ ՕՏԱՐԵՐԿՐՅԱ ԿԱՌԱՎԱՐՈՒԹՅՈՒՆՆԵՐԻՆ,
(տող4511+տող4512), որից`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</si>
  <si>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</si>
  <si>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</si>
  <si>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ԴՐԱՄԱՇՆՈՐՀՆԵՐ ՄԻՋԱԶԳԱՅԻՆ ԿԱԶՄԱԿԵՐՊՈՒԹՅՈՒՆՆԵՐԻՆ, (տող4521+տող4522), որից`  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</si>
  <si>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</si>
  <si>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</si>
  <si>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ԸՆԹԱՑԻԿ ԴՐԱՄԱՇՆՈՐՀՆԵՐ ՊԵՏԱԿԱՆ ՀԱՏՎԱԾԻ ԱՅԼ ՄԱԿԱՐԴԱԿՆԵՐԻՆ, (տող4531+տող4532+տող4533), որից` 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</si>
  <si>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</si>
  <si>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</si>
  <si>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մարմիններին, 
(տող  4535+տող 4536), որից`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</si>
  <si>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</si>
  <si>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</si>
  <si>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</si>
  <si>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</si>
  <si>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ԿԱՊԻՏԱԼ ԴՐԱՄԱՇՆՈՐՀՆԵՐ ՊԵՏԱԿԱՆ ՀԱՏՎԱԾԻ ԱՅԼ ՄԱԿԱՐԴԱԿՆԵՐԻՆ, (տող4541+տող4542+տող4543), որից` </t>
  </si>
  <si>
    <t xml:space="preserve"> -Կապիտալ դրամաշնորհներ պետական և համայնքների ոչ առևտրային կազմակերպություններին</t>
  </si>
  <si>
    <t xml:space="preserve"> -Այլ կապիտալ դրամաշնորհներ,               (տող 4544+տող 4547 +տող 4548), այդ թվում`</t>
  </si>
  <si>
    <t xml:space="preserve"> - տեղական ինքնակառավրման մարմիններին,    (տող  4545+տող 4546), որից` </t>
  </si>
  <si>
    <t xml:space="preserve">ՀՀ այլ համայնքներին </t>
  </si>
  <si>
    <t>1.6 ՍՈՑԻԱԼԱԿԱՆ ՆՊԱՍՏՆԵՐ ԵՎ ԿԵՆՍԱԹՈՇԱԿՆԵՐ, 
(տող4610+տող4630+տող4640), այդ թվում`</t>
  </si>
  <si>
    <t>ՍՈՑԻԱԼԱԿԱՆ ԱՊԱՀՈՎՈՒԹՅԱՆ ՆՊԱՍՏՆԵՐ, այդ թվում`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</si>
  <si>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</si>
  <si>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</si>
  <si>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(ԲՅՈՒՋԵԻՑ), 
 (տող4631+տող4632+տող4633+տող4634), որից`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</si>
  <si>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</si>
  <si>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</si>
  <si>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</si>
  <si>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</si>
  <si>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</si>
  <si>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1.7 ԱՅԼ ԾԱԽՍԵՐ, (տող4710+տող4720+տող4730+տող4740+տող4750+տող4760+տող4770), այդ թվում` </t>
  </si>
  <si>
    <t xml:space="preserve">ՆՎԻՐԱՏՎՈՒԹՅՈՒՆՆԵՐ ՈՉ ԿԱՌԱՎԱՐԱԿԱՆ (ՀԱՍԱՐԱԿԱԿԱՆ) ԿԱԶՄԱԿԵՐՊՈՒԹՅՈՒՆՆԵՐԻՆ, 
(տող4711+տող4712), որից` 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</si>
  <si>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</si>
  <si>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</si>
  <si>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ՆԿԱՏՄԱՄԲ,  (տող4721+տող4722+տող4723+տող4724), որից`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</si>
  <si>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</si>
  <si>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</si>
  <si>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</si>
  <si>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</si>
  <si>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</si>
  <si>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</si>
  <si>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</si>
  <si>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</si>
  <si>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</si>
  <si>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</si>
  <si>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</si>
  <si>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Բ. ՈՉ ՖԻՆԱՆՍԱԿԱՆ ԱԿՏԻՎՆԵՐԻ ԳԾՈՎ ԾԱԽՍԵՐ,                     (տող5100+տող5200+տող5300+տող5400), այդ թվում` </t>
  </si>
  <si>
    <t>1.1. ՀԻՄՆԱԿԱՆ ՄԻՋՈՑՆԵՐ, 
(տող5110+տող5120+տող5130), այդ թվում`</t>
  </si>
  <si>
    <t xml:space="preserve">ՇԵՆՔԵՐ ԵՎ ՇԻՆՈՒԹՅՈՒՆՆԵՐ,             (տող5111+տող5112+տող5113), որից` 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</si>
  <si>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</si>
  <si>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</si>
  <si>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</si>
  <si>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ՄԵՔԵՆԱՆԵՐ ԵՎ ՍԱՐՔԱՎՈՐՈՒՄՆԵՐ,       (տող5121+ տող5122+տող5123), որից`  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</si>
  <si>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</si>
  <si>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</si>
  <si>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</si>
  <si>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ՄԻՋՈՑՆԵՐ, 
(տող 5131+տող 5132+տող 5133+ տող5134), որից`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</si>
  <si>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</si>
  <si>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</si>
  <si>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</si>
  <si>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</si>
  <si>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</si>
  <si>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</si>
  <si>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</si>
  <si>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</si>
  <si>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ԱԿՏԻՎՆԵՐ, 
(տող 5311), այդ թվում`</t>
  </si>
  <si>
    <t xml:space="preserve"> -Բարձրարժեք ակտիվներ</t>
  </si>
  <si>
    <t xml:space="preserve">1.4 ՉԱՐՏԱԴՐՎԱԾ ԱԿՏԻՎՆԵՐ,             (տող5411+տող 5421+տող 5431+տող5441),  այդ թվում` 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</si>
  <si>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</si>
  <si>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</si>
  <si>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</si>
  <si>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</si>
  <si>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</si>
  <si>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</si>
  <si>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</si>
  <si>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</si>
  <si>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ԱՅԼ ՊԱՇԱՐՆԵՐԻ ԻՐԱՑՈՒՄԻՑ ՄՈՒՏՔԵՐ, 
(տող6221+տող6222+տող6223), որից` 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</si>
  <si>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</si>
  <si>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</si>
  <si>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</si>
  <si>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</si>
  <si>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</si>
  <si>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</si>
  <si>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</si>
  <si>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</si>
  <si>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Տողի NN </t>
  </si>
  <si>
    <t xml:space="preserve">ՓԱՍՏԱՑԻ ՍՈՑԻԱԼԱԿԱՆ ԱՊԱՀՈՎՈՒԹՅԱՆ ՎՃԱՐՆԵՐ,
 (տող4131),  որից` </t>
  </si>
  <si>
    <t xml:space="preserve"> ԱՅԼ ՄԱՍՆԱԳԻՏԱԿԱՆ ԾԱՌԱՅՈՒԹՅՈՒՆՆԵՐԻ ՁԵՌՔ ԲԵՐՈՒՄ,   
(տող 4241), որից`</t>
  </si>
  <si>
    <t xml:space="preserve"> - Այլ ընթացիկ դրամաշնորհներ,   (տող 4534+տող 4537 +տող 4538),  այդ թվում`</t>
  </si>
  <si>
    <t xml:space="preserve">ԿԱՌԱՎԱՐՄԱՆ ՄԱՐՄԻՆՆԵՐԻ ԳՈՐԾՈՒՆԵՈՒԹՅԱՆ ՀԵՏԵՎԱՆՔՈՎ ԱՌԱՋԱՑԱԾ ՎՆԱՍՆԵՐԻ ԿԱՄ ՎՆԱՍՎԱԾՔՆԵՐԻ  ՎԵՐԱԿԱՆԳՆՈՒՄ, 
(տող4751), որից` </t>
  </si>
  <si>
    <t xml:space="preserve">ՓՈԽԱՌՈՒԹՅՈՒՆՆԵՐԻ ՀԵՏ ԿԱՊՎԱԾ ՎՃԱՐՆԵՐ, 
(տող4331+տող4332+տող4333), որից`  </t>
  </si>
  <si>
    <t xml:space="preserve"> -Կապիտալ դրամաշնորհներ պետական և համայնքների առևտրային կազմակերպություններին</t>
  </si>
  <si>
    <t xml:space="preserve"> ԿԵՆՍԱԹՈՇԱԿՆԵՐ, 
(տող4641), որից`  </t>
  </si>
  <si>
    <t xml:space="preserve">ԴԱՏԱՐԱՆՆԵՐԻ ԿՈՂՄԻՑ ՆՇԱՆԱԿՎԱԾ ՏՈՒՅԺԵՐ ԵՎ ՏՈՒԳԱՆՔՆԵՐ, 
(տող4731), որից` </t>
  </si>
  <si>
    <t xml:space="preserve"> ԲՆԱԿԱՆ ԱՂԵՏՆԵՐԻՑ ԿԱՄ ԱՅԼ ԲՆԱԿԱՆ ՊԱՏՃԱՌՆԵՐՈՎ ԱՌԱՋԱՑԱԾ ՎՆԱՍՆԵՐԻ ԿԱՄ ՎՆԱՍՎԱԾՔՆԵՐԻ ՎԵՐԱԿԱՆԳՆՈՒՄ, (տող4741+տող4742),  որից` </t>
  </si>
  <si>
    <t xml:space="preserve"> ԱՅԼ ԾԱԽՍԵՐ, 
 (տող4761), որից`</t>
  </si>
  <si>
    <t xml:space="preserve">ՊԱՀՈՒՍՏԱՅԻՆ ՄԻՋՈՑՆԵՐ, 
(տող4771), որից` </t>
  </si>
  <si>
    <t xml:space="preserve">1.2 ՊԱՇԱՐՆԵՐ, տող5211+տող5221+տող5231+ տող5241),
  այդ թվում` 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</si>
  <si>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</si>
  <si>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</si>
  <si>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</si>
  <si>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</si>
  <si>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</si>
  <si>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</si>
  <si>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</si>
  <si>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ՀԱՄԱՅՆՔԻ  ԲՅՈՒՋԵԻ  ՀԱՎԵԼՈՒՐԴԻ  ՕԳՏԱԳՈՐԾՄԱՆ  ՈՒՂՂՈՒԹՅՈՒՆՆԵՐԸ  ԿԱՄ ԴԵՖԻՑԻՏԻ (ՊԱԿԱՍՈՒՐԴԻ)  ՖԻՆԱՆՍԱՎՈՐՄԱՆ  ԱՂԲՅՈՒՐՆԵՐԸ</t>
  </si>
  <si>
    <t xml:space="preserve">Բյուջետային ծախսերի տնտեսագիտական դասակարգման հոդվածների </t>
  </si>
  <si>
    <t>անվանումները</t>
  </si>
  <si>
    <t>ԸՆԴԱՄԵՆԸ, 
(տող 8100+տող 8200), (տող 8000 հակառակ նշանով), այդ թվում`</t>
  </si>
  <si>
    <t xml:space="preserve"> Ա. ՆԵՐՔԻՆ ԱՂԲՅՈՒՐՆԵՐ, 
(տող 8110+տող 8160),(տող 8010-տող 8200) այդ թվում`</t>
  </si>
  <si>
    <t xml:space="preserve">1. ՓՈԽԱՌՈՒ ՄԻՋՈՑՆԵՐ, 
(տող 8111+տող 8120), այդ թվում` </t>
  </si>
  <si>
    <t xml:space="preserve"> 1.1. Արժեթղթեր (բացառությամբ բաժնետոմսերի և կապիտալում այլ մասնակցության) (տող 8112+տող 8113)</t>
  </si>
  <si>
    <t xml:space="preserve">որից` </t>
  </si>
  <si>
    <t xml:space="preserve">1.2.1. Վարկեր, (տող 8122+տող8130) </t>
  </si>
  <si>
    <t xml:space="preserve">  - վարկերի ստացում
 (տող 8123+տող8124) </t>
  </si>
  <si>
    <t>պետական բյուջեից</t>
  </si>
  <si>
    <t>այլ աղբյուրներից</t>
  </si>
  <si>
    <t>ՀՀ պետական բյուջեին</t>
  </si>
  <si>
    <t>այլ աղբյուրներին</t>
  </si>
  <si>
    <t xml:space="preserve">1.2.2. Փոխատվություններ, 
(տող 8141+տող8150) , որից` </t>
  </si>
  <si>
    <t xml:space="preserve">բյուջետային փոխատվությունների ստացում, 
(տող 8142+տող8143), որից` </t>
  </si>
  <si>
    <t>ՀՀ պետական բյուջեից</t>
  </si>
  <si>
    <t>ՀՀ այլ համայնքների բյուջեներից</t>
  </si>
  <si>
    <t xml:space="preserve">  - ստացված փոխատվությունների գումարի մարում, 
(տող 8151+տող8152), որից`</t>
  </si>
  <si>
    <t>ՀՀ այլ համայնքների բյուջեներին</t>
  </si>
  <si>
    <t>2. ՖԻՆԱՆՍԱԿԱՆ ԱԿՏԻՎՆԵՐ,
(տող8161+տող8170+տող8190-տող8197+տող8198+տող8199),  այդ թվում`</t>
  </si>
  <si>
    <t xml:space="preserve">2.1. Բաժնետոմսեր և կապիտալում այլ մասնակցություն, (տող8162+տող8163+տող8164), որից`  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</si>
  <si>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</si>
  <si>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</si>
  <si>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մասնակցության ձեռքբերում</t>
  </si>
  <si>
    <t xml:space="preserve">2.2. Փոխատվություններ, 
(տող8171+տող8172), որից` 
 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</si>
  <si>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</si>
  <si>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</si>
  <si>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մնացորդ, որից`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</si>
  <si>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</si>
  <si>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(տող 8191 - տող 8192)</t>
  </si>
  <si>
    <t xml:space="preserve"> 2.3.2. Համայնքի բյուջեի ֆոնդային մասի միջոցների տարեսկզբի մնացորդ,  
(տող 8195 + տող 8196), որից` 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</si>
  <si>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</si>
  <si>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
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</si>
  <si>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</si>
  <si>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</si>
  <si>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ժամանակահատվածում, 
(տող8010- տող 8110 - տող 8161 - տող 8170- տող 8190- տող 8197- տող 8198 - տող 8210)</t>
  </si>
  <si>
    <t>որից`ծախսերի ֆինանսավորմանը չուղղված համայնքի բյուջեի միջոցների տարեսկզբի ազատ մնացորդի գումարը</t>
  </si>
  <si>
    <t>Բ. ԱՐՏԱՔԻՆ ԱՂԲՅՈՒՐՆԵՐ,  
(տող 8210), այդ թվում`</t>
  </si>
  <si>
    <t xml:space="preserve">1. ՓՈԽԱՌՈՒ ՄԻՋՈՑՆԵՐ,
(տող 8211+տող 8220),  այդ թվում` </t>
  </si>
  <si>
    <t xml:space="preserve"> 1.1. Արժեթղթեր (բացառությամբ բաժնետոմսերի և կապիտալում այլ մասնակցության) ,(տող 8212+տող 8213), որից`</t>
  </si>
  <si>
    <t>1.2.1. Վարկեր, (տող8222+տող 8230), որից`</t>
  </si>
  <si>
    <t xml:space="preserve">  - վարկերի ստացում</t>
  </si>
  <si>
    <t xml:space="preserve">  - ստացված վարկերի հիմնական  գումարի մարում</t>
  </si>
  <si>
    <t xml:space="preserve">1.2.2. Փոխատվություններ, (տող8241+տող 8250), որից` </t>
  </si>
  <si>
    <t xml:space="preserve">  - փոխատվությունների ստացում</t>
  </si>
  <si>
    <t xml:space="preserve">  - ստացված փոխատվությունների գումարի մարում</t>
  </si>
  <si>
    <t xml:space="preserve"> ՀԱՏՎԱԾ  5</t>
  </si>
  <si>
    <t xml:space="preserve"> NN</t>
  </si>
  <si>
    <t xml:space="preserve">1.2. Վարկեր և փոխատվություններ (ստացում և մարում)
 (տող 8121+տող8140) </t>
  </si>
  <si>
    <t xml:space="preserve"> - թողարկումից և տեղաբաշխումից մուտքեր</t>
  </si>
  <si>
    <t xml:space="preserve"> - հիմնական գումարի մարում</t>
  </si>
  <si>
    <t xml:space="preserve">  - ստացված վարկերի հիմնական  գումարի մարում
 (տող 8131+տող8132) </t>
  </si>
  <si>
    <t xml:space="preserve">1.2. Վարկեր և փոխատվություններ (ստացում և մարում), 
   (տող8221+տող 8240),այդ թվում </t>
  </si>
  <si>
    <t xml:space="preserve"> ՀԱՏՎԱԾ 6</t>
  </si>
  <si>
    <t>Սինթե-տիկ հաշիվ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</si>
  <si>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</si>
  <si>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Ընդամենը (ս.7+ս.8)</t>
  </si>
  <si>
    <t>այդ թվում ծախսերի վերծանումը` ըստ բյուջետային ծախսերի տնտեսագիտական դասակարգման հոդվածների</t>
  </si>
  <si>
    <t>-Ապահովագրական ծախսեր</t>
  </si>
  <si>
    <t>- Ներկայացուցչական ծախսեր</t>
  </si>
  <si>
    <t xml:space="preserve">Ընդհանուր բնույթի հանրային ծառայություններ գծով հետազոտական և նախագծային աշխատանքներ  </t>
  </si>
  <si>
    <t xml:space="preserve">Ընդհանուր բնույթի հանրային ծառայություններ (այլ դասերին չպատկանող), որից` </t>
  </si>
  <si>
    <t xml:space="preserve">Օրենսդիր և գործադիր մարմիններ, պետական կառավարում, ‎ֆինանսական և հարկաբյուջետային հարաբերություններ, արտաքին հարաբերություններ, որից`
</t>
  </si>
  <si>
    <t>Հասարակական կարգ և անվտանգություն (այլ դասերին չպատկանող), որից`</t>
  </si>
  <si>
    <t xml:space="preserve">  -Սուբսիդիաներ ոչ-ֆինանսական պետական (hամայնքային) կազմակերպություններին </t>
  </si>
  <si>
    <t>Բնակարանային շինարարության և կոմունալ ծառայությունների գծով հետազոտական և նախագծային աշխատանքներ, որից`</t>
  </si>
  <si>
    <t xml:space="preserve"> - Ընթացիկ դրամաշնորհներ պետական և համայնքների առևտրային կազմակերպություններին</t>
  </si>
  <si>
    <t>Առողջապահության գծով հետազոտական և նախագծային աշխատանքներ , որից`</t>
  </si>
  <si>
    <t>-Հատուկ նպատակային այլ նյութեր</t>
  </si>
  <si>
    <t xml:space="preserve"> - Այլ ընթացիկ դրամաշնորհներ </t>
  </si>
  <si>
    <t>Ըստ մակարդակների չդասակարգվող կրթություն, որից`</t>
  </si>
  <si>
    <t xml:space="preserve">Սոցիալական պաշտպանության ոլորտում հետազոտական և նախագծային աշխատանքներ, որից` </t>
  </si>
  <si>
    <t xml:space="preserve"> -Պահուստային միջոցներ, այդ թվում`</t>
  </si>
  <si>
    <t>համայնքի բյուջեի վարչական մասի պահուստային ֆոնդից ֆոնդային մաս կատարվող հատկացումներ</t>
  </si>
  <si>
    <r>
      <t xml:space="preserve">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</si>
  <si>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r>
      <t xml:space="preserve">ԸՆԴԱՄԵՆԸ ԾԱԽՍԵՐ </t>
    </r>
    <r>
      <rPr>
        <b/>
        <sz val="8"/>
        <rFont val="GHEA Grapalat"/>
        <family val="3"/>
      </rPr>
      <t>(տող2100+տող2200+տող2300+տող2400+տող2500+տող2600+ տող2700+տող2800+տող2900+ տող 3000+տող3100)</t>
    </r>
  </si>
  <si>
    <r>
      <t xml:space="preserve">ԸՆԴՀԱՆՈՒՐ ԲՆՈՒՅԹԻ ՀԱՆՐԱՅԻՆ ԾԱՌԱՅՈՒԹՅՈՒՆՆԵՐ, այդ թվում` </t>
    </r>
    <r>
      <rPr>
        <b/>
        <sz val="8"/>
        <rFont val="GHEA Grapalat"/>
        <family val="3"/>
      </rPr>
      <t xml:space="preserve">(տող2110+տող2120+տող2130+տող2140+տող2150+տող2160+տող2170+տող2180)                                           </t>
    </r>
    <r>
      <rPr>
        <b/>
        <sz val="11"/>
        <rFont val="GHEA Grapalat"/>
        <family val="3"/>
      </rPr>
      <t xml:space="preserve">                                             </t>
    </r>
  </si>
  <si>
    <r>
      <t xml:space="preserve">ՊԱՇՏՊԱՆՈՒԹՅՈՒՆ, այդ թվում` </t>
    </r>
    <r>
      <rPr>
        <b/>
        <sz val="8"/>
        <rFont val="GHEA Grapalat"/>
        <family val="3"/>
      </rPr>
      <t>(տող2210+2220+տող2230+տող2240+տող2250)</t>
    </r>
  </si>
  <si>
    <r>
      <t xml:space="preserve"> -</t>
    </r>
    <r>
      <rPr>
        <b/>
        <sz val="9"/>
        <rFont val="GHEA Grapalat"/>
        <family val="3"/>
      </rPr>
      <t>¾Ý»ñ·»ïÇÏ  Í³é³ÛáõÃÛáõÝÝ»ñ</t>
    </r>
  </si>
  <si>
    <r>
      <t>ՏՆՏԵՍԱԿԱՆ ՀԱՐԱԲԵՐՈՒԹՅՈՒՆՆԵՐ, այդ թվում`</t>
    </r>
    <r>
      <rPr>
        <b/>
        <sz val="8"/>
        <rFont val="GHEA Grapalat"/>
        <family val="3"/>
      </rPr>
      <t>(տող2410+տող2420+տող2430+տող2440+տող2450+տող2460+տող2470+տող2480+տող2490)</t>
    </r>
  </si>
  <si>
    <t>ՀԻՄՆԱԿԱՆ ԲԱԺԻՆՆԵՐԻՆ ՉԴԱՍՎՈՂ ՊԱՀՈՒՍՏԱՅԻՆ ՖՈՆԴԵՐ, այդ թվում`
 (տող3110)</t>
  </si>
  <si>
    <r>
      <t xml:space="preserve">ՀԱՍԱՐԱԿԱԿԱՆ ԿԱՐԳ, ԱՆՎՏԱՆԳՈՒԹՅՈՒՆ և ԴԱՏԱԿԱՆ ԳՈՐԾՈՒՆԵՈՒԹՅՈՒՆ, այդ թվում` </t>
    </r>
    <r>
      <rPr>
        <b/>
        <sz val="8"/>
        <rFont val="GHEA Grapalat"/>
        <family val="3"/>
      </rPr>
      <t>(տող2310+տող2320+տող2330+տող2340+տող2350+տող2360+տող2370)</t>
    </r>
  </si>
  <si>
    <r>
      <t xml:space="preserve">ՇՐՋԱԿԱ ՄԻՋԱՎԱՅՐԻ ՊԱՇՏՊԱՆՈՒԹՅՈՒՆ, այդ թվում` </t>
    </r>
    <r>
      <rPr>
        <b/>
        <sz val="8"/>
        <rFont val="GHEA Grapalat"/>
        <family val="3"/>
      </rPr>
      <t>(տող2510+տող2520+տող2530+տող 2540+տող2550+տող2560)</t>
    </r>
  </si>
  <si>
    <r>
      <t xml:space="preserve">ԲՆԱԿԱՐԱՆԱՅԻՆ ՇԻՆԱՐԱՐՈՒԹՅՈՒՆ ԵՎ ԿՈՄՈՒՆԱԼ ԾԱՌԱՅՈՒԹՅՈՒՆ, այդ թվում` </t>
    </r>
    <r>
      <rPr>
        <b/>
        <sz val="8"/>
        <rFont val="GHEA Grapalat"/>
        <family val="3"/>
      </rPr>
      <t>(տող3610+տող3620+տող3630+տող3640+տող3650+տող3660)</t>
    </r>
  </si>
  <si>
    <r>
      <t xml:space="preserve">ԱՌՈՂՋԱՊԱՀՈՒԹՅՈՒՆ, այդ թվում` </t>
    </r>
    <r>
      <rPr>
        <b/>
        <sz val="8"/>
        <rFont val="GHEA Grapalat"/>
        <family val="3"/>
      </rPr>
      <t>(տող2710 +տող2720+տող2730+տող2740+տող2750+տող2760)</t>
    </r>
  </si>
  <si>
    <r>
      <t xml:space="preserve">ՀԱՆԳԻՍՏ, ՄՇԱԿՈՒՅԹ ԵՎ ԿՐՈՆ, այդ թվում`
</t>
    </r>
    <r>
      <rPr>
        <b/>
        <sz val="8"/>
        <rFont val="GHEA Grapalat"/>
        <family val="3"/>
      </rPr>
      <t>(տող2810+տող2820+տող2830+տող2840+տող2850+տող2860)</t>
    </r>
  </si>
  <si>
    <r>
      <t xml:space="preserve">ԿՐԹՈՒԹՅՈՒՆ, այդ թվում` 
</t>
    </r>
    <r>
      <rPr>
        <b/>
        <sz val="8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</si>
  <si>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ՊԱՇՏՊԱՆՈՒԹՅՈՒՆ, այդ թվում` </t>
    </r>
    <r>
      <rPr>
        <b/>
        <sz val="8"/>
        <rFont val="GHEA Grapalat"/>
        <family val="3"/>
      </rPr>
      <t xml:space="preserve">(տող3010+տող3020+տող3030+տող3040+տող3050+տող3060+տող3070+տող3080+տող3090) </t>
    </r>
  </si>
  <si>
    <r>
      <t xml:space="preserve">               ԸՆԴԱՄԵՆԸ  ԵԿԱՄՈՒՏՆԵՐ,                </t>
    </r>
    <r>
      <rPr>
        <b/>
        <sz val="9"/>
        <rFont val="GHEA Grapalat"/>
        <family val="3"/>
      </rPr>
      <t>(տող 1100 + տող 1200+տող 1300) այդ թվում`</t>
    </r>
  </si>
  <si>
    <t>Աբովյանի տեղական գանձապետական բաժանմունք</t>
  </si>
  <si>
    <t xml:space="preserve">    </t>
  </si>
  <si>
    <t xml:space="preserve">       Ռ.ՊԵՏՐՈՍՅԱՆ</t>
  </si>
  <si>
    <t xml:space="preserve">  ՀԱՄԱՅՆՔԻ ՂԵԿԱՎԱՐ՝</t>
  </si>
  <si>
    <t xml:space="preserve">1. ՀԱՐԿԵՐ ԵՎ ՏՈՒՐՔԵՐ, 
(տող 1110 + տող 1120 + տող 1130 + տող 1150 + տող 1160) այդ թվում`  </t>
  </si>
  <si>
    <t>Տեղական տուրքեր,   
(տող 1132 + տող 1135 + տող 1136 + տող 1137 + տող 1138 + տող 1139 + տող 1140 + տող 1141 + տող 1142 + տող 1143 + տող 1144+տող 1145+տող 1146+տող 1147), այդ թվում`</t>
  </si>
  <si>
    <t>1.1 Գույքային հարկեր անշարժ գույքից,   (տող 1111+ տող 1112), այդ թվում`</t>
  </si>
  <si>
    <t xml:space="preserve">ա) Համայնքի տարածքում նոր շենքերի, շինությունների (ներառյալ ոչ հիմնական)  շինարարություն (տեղադրման) թույլտվության համար, 
(տող 1133 + տող 1334), որից` </t>
  </si>
  <si>
    <t xml:space="preserve">Օրենքով պետական բյուջե ամրագրվող հարկերից և այլ պարտադիր վճարներից  մասհանումներ համայնքների բյուջեներ, (տող 1162 + տող 1163 + տող 1164), 
որից` </t>
  </si>
  <si>
    <r>
      <t xml:space="preserve">ԸՆԴԱՄԵՆԸ ԾԱԽՍԵՐ </t>
    </r>
    <r>
      <rPr>
        <b/>
        <sz val="10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</si>
  <si>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ԸՆԴԱՄԵՆԸ ԾԱԽՍԵՐ,
</t>
    </r>
    <r>
      <rPr>
        <b/>
        <sz val="10"/>
        <rFont val="GHEA Grapalat"/>
        <family val="3"/>
      </rPr>
      <t xml:space="preserve">(տող4050+տող5000+տող 6000),  այդ թվում` </t>
    </r>
  </si>
  <si>
    <t xml:space="preserve">Ա. ԸՆԹԱՑԻԿ  ԾԱԽՍԵՐ, (տող4100+տող4200+տող4300+տող4400+տող4500+ տող4600+տող4700) ,  այդ թվում`                                                                                                                       </t>
  </si>
  <si>
    <r>
      <t xml:space="preserve"> Գ. ՈՉ ՖԻՆԱՆՍԱԿԱՆ ԱԿՏԻՎՆԵՐԻ ԻՐԱՑՈՒՄԻՑ ՄՈՒՏՔԵՐ,  </t>
    </r>
    <r>
      <rPr>
        <b/>
        <sz val="10"/>
        <rFont val="GHEA Grapalat"/>
        <family val="3"/>
      </rPr>
      <t>(տող6100+տող6200+տող6300+տող6400),
 այդ թվում`</t>
    </r>
  </si>
  <si>
    <r>
      <t xml:space="preserve">ՀԻՄՆԱԿԱՆ ՄԻՋՈՑՆԵՐԻ ԻՐԱՑՈՒՄԻՑ ՄՈՒՏՔԵՐ, </t>
    </r>
    <r>
      <rPr>
        <b/>
        <sz val="10"/>
        <rFont val="GHEA Grapalat"/>
        <family val="3"/>
      </rPr>
      <t xml:space="preserve">(տող6110+տող6120+տող6130),
  այդ թվում`  </t>
    </r>
  </si>
  <si>
    <r>
      <t xml:space="preserve">ՊԱՇԱՐՆԵՐԻ ԻՐԱՑՈՒՄԻՑ ՄՈՒՏՔԵՐ, 
</t>
    </r>
    <r>
      <rPr>
        <b/>
        <sz val="10"/>
        <rFont val="GHEA Grapalat"/>
        <family val="3"/>
      </rPr>
      <t>(տող6210+տող6220), այդ թվում`</t>
    </r>
  </si>
  <si>
    <r>
      <t xml:space="preserve">ԲԱՐՁՐԱՐԺԵՔ ԱԿՏԻՎՆԵՐԻ ԻՐԱՑՈՒՄԻՑ ՄՈՒՏՔԵՐ,  
</t>
    </r>
    <r>
      <rPr>
        <b/>
        <sz val="10"/>
        <rFont val="GHEA Grapalat"/>
        <family val="3"/>
      </rPr>
      <t>(տող 6310), այդ թվում`</t>
    </r>
  </si>
  <si>
    <r>
      <t xml:space="preserve">ՉԱՐՏԱԴՐՎԱԾ ԱԿՏԻՎՆԵՐԻ ԻՐԱՑՈՒՄԻՑ ՄՈՒՏՔԵՐ, </t>
    </r>
    <r>
      <rPr>
        <b/>
        <sz val="10"/>
        <rFont val="GHEA Grapalat"/>
        <family val="3"/>
      </rPr>
      <t xml:space="preserve">(տող6410+տող 6420+տող6430+ տող6440), 
այդ թվում` </t>
    </r>
  </si>
  <si>
    <t>2.3. Համայնքի բյուջեի միջոցների տարեսկզբի ազատ  մնացորդը,
(տող 8191+տող 8194-տող8193), այդ թվում`</t>
  </si>
  <si>
    <t>1149</t>
  </si>
  <si>
    <t>ժզ)Հայաստանի Հանրապետության համայնքների անվանումները ֆիրմային անվանումներում օգտագործելու թույլտվության համար</t>
  </si>
  <si>
    <t>ժէ)Այլ տեղական տուրքեր</t>
  </si>
  <si>
    <t>1150</t>
  </si>
  <si>
    <t>2018 ԹՎԱԿԱՆԻ  ԲՅՈՒՋԵ</t>
  </si>
  <si>
    <t>-Կապի ծառայություններ</t>
  </si>
  <si>
    <t>-Գրասենյակային նյութեր և հագուստ</t>
  </si>
  <si>
    <t xml:space="preserve"> - Բնական աղետներից առաջացած վնասվածքների կամ վնասների վերականգնում</t>
  </si>
  <si>
    <t xml:space="preserve"> -Կապիտալ դրամաշնորհներ պետական և հա -մայնքների  առևտրային կազմակերպություններին</t>
  </si>
  <si>
    <t>- Ընթացիկ դրամաշնորհներ պետական և համայնք- ների ոչ առևտրային կազմակերպություններին</t>
  </si>
  <si>
    <t>Տեղական վճարներ, որից՝</t>
  </si>
  <si>
    <t>Աղբահանության վճար</t>
  </si>
  <si>
    <t>Ձորաղբյուրի մանկապարտեզ   ՀՈԱԿ- ի ծառայությունների վճար</t>
  </si>
  <si>
    <t>Շինարարության ավարտի փաստագրման վճար</t>
  </si>
  <si>
    <t>Աճուրդի մասնակցության վճար</t>
  </si>
  <si>
    <t>Ջրի օգտագործման վճար</t>
  </si>
  <si>
    <t>Ջրվեժի մակական երաժշտական դպրոց  ՀՈԱԿ-ի ծառայությունների  վճար</t>
  </si>
  <si>
    <t>Հավելված
ՀՀ Կոտայքի մարզի Ջրվեժ համայնքի
ավագանու 2017 թվականի 
դեկտեմբերի 28- ի N 61-Ն որոշման</t>
  </si>
  <si>
    <t>ավագանու 2017 թ. դեկտեմբերի 28-ի թիվ 61-Ն որոշմամբ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</si>
</sst>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#\ ##0.0"/>
    <numFmt numFmtId="187" formatCode="0.0_ ;\-0.0\ "/>
    <numFmt numFmtId="188" formatCode="0.0_ ;[Red]\-0.0\ "/>
    <numFmt numFmtId="189" formatCode="\-"/>
    <numFmt numFmtId="190" formatCode="[$-FC19]d\ mmmm\ yyyy\ &quot;г.&quot;"/>
    <numFmt numFmtId="191" formatCode="\-\(\s\u\m\)"/>
    <numFmt numFmtId="192" formatCode="0.0;[Red]0.0"/>
    <numFmt numFmtId="193" formatCode="#,##0.0"/>
    <numFmt numFmtId="194" formatCode="#,##0\ &quot;դր.&quot;;\-#,##0\ &quot;դր.&quot;"/>
    <numFmt numFmtId="195" formatCode="#,##0\ &quot;դր.&quot;;[Red]\-#,##0\ &quot;դր.&quot;"/>
    <numFmt numFmtId="196" formatCode="#,##0.00\ &quot;դր.&quot;;\-#,##0.00\ &quot;դր.&quot;"/>
    <numFmt numFmtId="197" formatCode="#,##0.00\ &quot;դր.&quot;;[Red]\-#,##0.00\ &quot;դր.&quot;"/>
    <numFmt numFmtId="198" formatCode="_-* #,##0\ &quot;դր.&quot;_-;\-* #,##0\ &quot;դր.&quot;_-;_-* &quot;-&quot;\ &quot;դր.&quot;_-;_-@_-"/>
    <numFmt numFmtId="199" formatCode="_-* #,##0\ _դ_ր_._-;\-* #,##0\ _դ_ր_._-;_-* &quot;-&quot;\ _դ_ր_._-;_-@_-"/>
    <numFmt numFmtId="200" formatCode="_-* #,##0.00\ &quot;դր.&quot;_-;\-* #,##0.00\ &quot;դր.&quot;_-;_-* &quot;-&quot;??\ &quot;դր.&quot;_-;_-@_-"/>
    <numFmt numFmtId="201" formatCode="_-* #,##0.00\ _դ_ր_._-;\-* #,##0.00\ _դ_ր_._-;_-* &quot;-&quot;??\ _դ_ր_._-;_-@_-"/>
    <numFmt numFmtId="202" formatCode="[$-F400]h:mm:ss\ AM/PM"/>
    <numFmt numFmtId="203" formatCode="0.0000"/>
    <numFmt numFmtId="204" formatCode="0.000"/>
    <numFmt numFmtId="205" formatCode="#,##0.000"/>
  </numFmts>
  <fonts count="77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sz val="14"/>
      <name val="GHEA Grapalat"/>
      <family val="3"/>
    </font>
    <font>
      <b/>
      <i/>
      <u val="single"/>
      <sz val="14"/>
      <name val="GHEA Grapalat"/>
      <family val="3"/>
    </font>
    <font>
      <b/>
      <i/>
      <sz val="30"/>
      <name val="GHEA Grapalat"/>
      <family val="3"/>
    </font>
    <font>
      <sz val="14"/>
      <name val="GHEA Grapalat"/>
      <family val="3"/>
    </font>
    <font>
      <sz val="12"/>
      <name val="GHEA Grapalat"/>
      <family val="3"/>
    </font>
    <font>
      <b/>
      <i/>
      <sz val="28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sz val="10.5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b/>
      <i/>
      <sz val="8"/>
      <name val="GHEA Grapalat"/>
      <family val="3"/>
    </font>
    <font>
      <b/>
      <i/>
      <sz val="11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sz val="10"/>
      <color indexed="10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186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7" fillId="0" borderId="0" xfId="0" applyNumberFormat="1" applyFont="1" applyAlignment="1" applyProtection="1">
      <alignment horizontal="center" vertical="top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 quotePrefix="1">
      <alignment horizontal="center" vertical="center"/>
    </xf>
    <xf numFmtId="49" fontId="14" fillId="33" borderId="10" xfId="0" applyNumberFormat="1" applyFont="1" applyFill="1" applyBorder="1" applyAlignment="1">
      <alignment horizontal="center" vertical="top" wrapText="1"/>
    </xf>
    <xf numFmtId="193" fontId="4" fillId="33" borderId="10" xfId="0" applyNumberFormat="1" applyFont="1" applyFill="1" applyBorder="1" applyAlignment="1">
      <alignment horizontal="right" vertical="center" wrapText="1"/>
    </xf>
    <xf numFmtId="0" fontId="17" fillId="33" borderId="10" xfId="0" applyFont="1" applyFill="1" applyBorder="1" applyAlignment="1" quotePrefix="1">
      <alignment horizontal="center" vertical="center"/>
    </xf>
    <xf numFmtId="0" fontId="17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center" vertical="center"/>
    </xf>
    <xf numFmtId="193" fontId="4" fillId="33" borderId="1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49" fontId="4" fillId="33" borderId="10" xfId="0" applyNumberFormat="1" applyFont="1" applyFill="1" applyBorder="1" applyAlignment="1" quotePrefix="1">
      <alignment horizontal="center" vertical="center"/>
    </xf>
    <xf numFmtId="0" fontId="4" fillId="33" borderId="10" xfId="0" applyNumberFormat="1" applyFont="1" applyFill="1" applyBorder="1" applyAlignment="1">
      <alignment horizontal="left" vertical="top" wrapText="1"/>
    </xf>
    <xf numFmtId="193" fontId="4" fillId="33" borderId="1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wrapText="1"/>
    </xf>
    <xf numFmtId="0" fontId="18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left" vertical="top" wrapText="1"/>
    </xf>
    <xf numFmtId="185" fontId="4" fillId="33" borderId="0" xfId="0" applyNumberFormat="1" applyFont="1" applyFill="1" applyAlignment="1">
      <alignment horizontal="right" vertical="center"/>
    </xf>
    <xf numFmtId="185" fontId="4" fillId="33" borderId="0" xfId="0" applyNumberFormat="1" applyFont="1" applyFill="1" applyAlignment="1">
      <alignment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 quotePrefix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185" fontId="6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185" fontId="4" fillId="33" borderId="10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78" fontId="17" fillId="33" borderId="0" xfId="0" applyNumberFormat="1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/>
    </xf>
    <xf numFmtId="178" fontId="14" fillId="33" borderId="0" xfId="0" applyNumberFormat="1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top" wrapText="1" readingOrder="1"/>
    </xf>
    <xf numFmtId="179" fontId="23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top" wrapText="1" readingOrder="1"/>
    </xf>
    <xf numFmtId="179" fontId="19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4" fillId="33" borderId="10" xfId="0" applyNumberFormat="1" applyFont="1" applyFill="1" applyBorder="1" applyAlignment="1">
      <alignment horizontal="left" vertical="top" wrapText="1" readingOrder="1"/>
    </xf>
    <xf numFmtId="0" fontId="23" fillId="33" borderId="10" xfId="0" applyNumberFormat="1" applyFont="1" applyFill="1" applyBorder="1" applyAlignment="1">
      <alignment horizontal="left" vertical="top" wrapText="1" readingOrder="1"/>
    </xf>
    <xf numFmtId="0" fontId="25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 readingOrder="1"/>
    </xf>
    <xf numFmtId="179" fontId="20" fillId="33" borderId="10" xfId="0" applyNumberFormat="1" applyFont="1" applyFill="1" applyBorder="1" applyAlignment="1">
      <alignment vertical="top" wrapText="1"/>
    </xf>
    <xf numFmtId="185" fontId="5" fillId="33" borderId="0" xfId="0" applyNumberFormat="1" applyFont="1" applyFill="1" applyBorder="1" applyAlignment="1">
      <alignment/>
    </xf>
    <xf numFmtId="0" fontId="23" fillId="33" borderId="10" xfId="0" applyNumberFormat="1" applyFont="1" applyFill="1" applyBorder="1" applyAlignment="1">
      <alignment horizontal="justify" vertical="top" wrapText="1" readingOrder="1"/>
    </xf>
    <xf numFmtId="0" fontId="6" fillId="33" borderId="10" xfId="0" applyNumberFormat="1" applyFont="1" applyFill="1" applyBorder="1" applyAlignment="1">
      <alignment vertical="center" wrapText="1" readingOrder="1"/>
    </xf>
    <xf numFmtId="179" fontId="23" fillId="33" borderId="10" xfId="0" applyNumberFormat="1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193" fontId="4" fillId="33" borderId="10" xfId="0" applyNumberFormat="1" applyFont="1" applyFill="1" applyBorder="1" applyAlignment="1">
      <alignment horizontal="right" wrapText="1"/>
    </xf>
    <xf numFmtId="0" fontId="19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top" wrapText="1"/>
    </xf>
    <xf numFmtId="0" fontId="6" fillId="33" borderId="0" xfId="0" applyFont="1" applyFill="1" applyBorder="1" applyAlignment="1">
      <alignment/>
    </xf>
    <xf numFmtId="178" fontId="20" fillId="33" borderId="10" xfId="0" applyNumberFormat="1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26" fillId="33" borderId="10" xfId="0" applyNumberFormat="1" applyFont="1" applyFill="1" applyBorder="1" applyAlignment="1">
      <alignment horizontal="left" vertical="top" wrapText="1" readingOrder="1"/>
    </xf>
    <xf numFmtId="9" fontId="6" fillId="33" borderId="0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 horizontal="center" vertical="top" wrapText="1" readingOrder="1"/>
    </xf>
    <xf numFmtId="0" fontId="24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193" fontId="27" fillId="33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top"/>
    </xf>
    <xf numFmtId="179" fontId="22" fillId="33" borderId="0" xfId="0" applyNumberFormat="1" applyFont="1" applyFill="1" applyBorder="1" applyAlignment="1">
      <alignment horizontal="center" vertical="top"/>
    </xf>
    <xf numFmtId="179" fontId="5" fillId="33" borderId="0" xfId="0" applyNumberFormat="1" applyFont="1" applyFill="1" applyBorder="1" applyAlignment="1">
      <alignment horizontal="center" vertical="top"/>
    </xf>
    <xf numFmtId="178" fontId="5" fillId="33" borderId="0" xfId="0" applyNumberFormat="1" applyFont="1" applyFill="1" applyBorder="1" applyAlignment="1">
      <alignment horizontal="center" vertical="top"/>
    </xf>
    <xf numFmtId="0" fontId="22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178" fontId="6" fillId="33" borderId="0" xfId="0" applyNumberFormat="1" applyFont="1" applyFill="1" applyBorder="1" applyAlignment="1">
      <alignment horizontal="center" vertical="top"/>
    </xf>
    <xf numFmtId="0" fontId="2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Alignment="1">
      <alignment/>
    </xf>
    <xf numFmtId="0" fontId="18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/>
    </xf>
    <xf numFmtId="193" fontId="4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vertical="top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vertical="top" wrapText="1"/>
    </xf>
    <xf numFmtId="185" fontId="29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/>
    </xf>
    <xf numFmtId="185" fontId="4" fillId="33" borderId="0" xfId="0" applyNumberFormat="1" applyFont="1" applyFill="1" applyAlignment="1">
      <alignment/>
    </xf>
    <xf numFmtId="49" fontId="28" fillId="33" borderId="10" xfId="0" applyNumberFormat="1" applyFont="1" applyFill="1" applyBorder="1" applyAlignment="1">
      <alignment vertical="top" wrapText="1"/>
    </xf>
    <xf numFmtId="49" fontId="30" fillId="33" borderId="10" xfId="0" applyNumberFormat="1" applyFont="1" applyFill="1" applyBorder="1" applyAlignment="1">
      <alignment vertical="top" wrapText="1"/>
    </xf>
    <xf numFmtId="185" fontId="6" fillId="33" borderId="0" xfId="0" applyNumberFormat="1" applyFont="1" applyFill="1" applyAlignment="1">
      <alignment/>
    </xf>
    <xf numFmtId="49" fontId="31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vertical="top" wrapText="1"/>
    </xf>
    <xf numFmtId="49" fontId="32" fillId="33" borderId="10" xfId="0" applyNumberFormat="1" applyFont="1" applyFill="1" applyBorder="1" applyAlignment="1">
      <alignment vertical="top" wrapText="1"/>
    </xf>
    <xf numFmtId="0" fontId="28" fillId="33" borderId="10" xfId="0" applyFont="1" applyFill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28" fillId="33" borderId="10" xfId="0" applyNumberFormat="1" applyFont="1" applyFill="1" applyBorder="1" applyAlignment="1">
      <alignment horizontal="center" vertical="top" wrapText="1"/>
    </xf>
    <xf numFmtId="185" fontId="5" fillId="33" borderId="0" xfId="0" applyNumberFormat="1" applyFont="1" applyFill="1" applyAlignment="1">
      <alignment/>
    </xf>
    <xf numFmtId="0" fontId="28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vertical="top" wrapText="1"/>
    </xf>
    <xf numFmtId="193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49" fontId="19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/>
    </xf>
    <xf numFmtId="49" fontId="27" fillId="33" borderId="10" xfId="0" applyNumberFormat="1" applyFont="1" applyFill="1" applyBorder="1" applyAlignment="1">
      <alignment vertical="top" wrapText="1"/>
    </xf>
    <xf numFmtId="49" fontId="34" fillId="33" borderId="10" xfId="0" applyNumberFormat="1" applyFont="1" applyFill="1" applyBorder="1" applyAlignment="1">
      <alignment horizontal="center" vertical="top" wrapText="1"/>
    </xf>
    <xf numFmtId="0" fontId="27" fillId="33" borderId="0" xfId="0" applyFont="1" applyFill="1" applyAlignment="1">
      <alignment/>
    </xf>
    <xf numFmtId="49" fontId="3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vertical="top" wrapText="1"/>
    </xf>
    <xf numFmtId="49" fontId="34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vertical="top" wrapText="1"/>
    </xf>
    <xf numFmtId="49" fontId="6" fillId="33" borderId="0" xfId="0" applyNumberFormat="1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center"/>
    </xf>
    <xf numFmtId="49" fontId="35" fillId="33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193" fontId="4" fillId="0" borderId="10" xfId="0" applyNumberFormat="1" applyFont="1" applyFill="1" applyBorder="1" applyAlignment="1">
      <alignment horizontal="right"/>
    </xf>
    <xf numFmtId="185" fontId="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33" borderId="13" xfId="0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top" wrapText="1"/>
    </xf>
    <xf numFmtId="185" fontId="17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/>
    </xf>
    <xf numFmtId="49" fontId="31" fillId="0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9" fillId="0" borderId="10" xfId="0" applyFont="1" applyFill="1" applyBorder="1" applyAlignment="1">
      <alignment vertical="center" wrapText="1"/>
    </xf>
    <xf numFmtId="185" fontId="29" fillId="0" borderId="10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93" fontId="29" fillId="0" borderId="10" xfId="0" applyNumberFormat="1" applyFont="1" applyFill="1" applyBorder="1" applyAlignment="1">
      <alignment horizontal="right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3" fontId="29" fillId="0" borderId="10" xfId="0" applyNumberFormat="1" applyFont="1" applyFill="1" applyBorder="1" applyAlignment="1">
      <alignment horizontal="right"/>
    </xf>
    <xf numFmtId="49" fontId="36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/>
    </xf>
    <xf numFmtId="193" fontId="17" fillId="0" borderId="10" xfId="0" applyNumberFormat="1" applyFont="1" applyFill="1" applyBorder="1" applyAlignment="1">
      <alignment vertical="center" wrapText="1"/>
    </xf>
    <xf numFmtId="193" fontId="17" fillId="0" borderId="10" xfId="0" applyNumberFormat="1" applyFont="1" applyFill="1" applyBorder="1" applyAlignment="1">
      <alignment horizontal="right"/>
    </xf>
    <xf numFmtId="193" fontId="4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193" fontId="17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/>
    </xf>
    <xf numFmtId="185" fontId="4" fillId="33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top" wrapText="1" readingOrder="1"/>
    </xf>
    <xf numFmtId="0" fontId="4" fillId="33" borderId="0" xfId="0" applyFont="1" applyFill="1" applyBorder="1" applyAlignment="1">
      <alignment horizontal="center" vertical="center"/>
    </xf>
    <xf numFmtId="193" fontId="24" fillId="33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185" fontId="24" fillId="33" borderId="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193" fontId="5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right" vertical="center"/>
    </xf>
    <xf numFmtId="205" fontId="5" fillId="33" borderId="0" xfId="0" applyNumberFormat="1" applyFont="1" applyFill="1" applyBorder="1" applyAlignment="1">
      <alignment/>
    </xf>
    <xf numFmtId="0" fontId="18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vertical="top" wrapText="1" readingOrder="1"/>
    </xf>
    <xf numFmtId="0" fontId="5" fillId="33" borderId="10" xfId="0" applyFont="1" applyFill="1" applyBorder="1" applyAlignment="1">
      <alignment horizontal="right" vertical="center"/>
    </xf>
    <xf numFmtId="185" fontId="6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 readingOrder="1"/>
    </xf>
    <xf numFmtId="185" fontId="5" fillId="33" borderId="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right" vertical="top"/>
    </xf>
    <xf numFmtId="49" fontId="6" fillId="33" borderId="10" xfId="0" applyNumberFormat="1" applyFont="1" applyFill="1" applyBorder="1" applyAlignment="1">
      <alignment vertical="top" wrapText="1"/>
    </xf>
    <xf numFmtId="193" fontId="11" fillId="33" borderId="0" xfId="0" applyNumberFormat="1" applyFont="1" applyFill="1" applyBorder="1" applyAlignment="1">
      <alignment/>
    </xf>
    <xf numFmtId="185" fontId="5" fillId="33" borderId="0" xfId="0" applyNumberFormat="1" applyFont="1" applyFill="1" applyBorder="1" applyAlignment="1">
      <alignment horizontal="center" vertical="top"/>
    </xf>
    <xf numFmtId="185" fontId="6" fillId="33" borderId="0" xfId="0" applyNumberFormat="1" applyFont="1" applyFill="1" applyBorder="1" applyAlignment="1">
      <alignment horizontal="center" vertical="top"/>
    </xf>
    <xf numFmtId="0" fontId="11" fillId="0" borderId="0" xfId="0" applyFont="1" applyAlignment="1" applyProtection="1">
      <alignment horizontal="center" vertical="top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top" wrapText="1"/>
    </xf>
    <xf numFmtId="193" fontId="4" fillId="34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vertical="top" wrapText="1"/>
    </xf>
    <xf numFmtId="179" fontId="20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49" fontId="1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/>
    </xf>
    <xf numFmtId="185" fontId="5" fillId="0" borderId="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 vertical="top" wrapText="1" readingOrder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 wrapText="1"/>
    </xf>
    <xf numFmtId="0" fontId="37" fillId="33" borderId="0" xfId="0" applyFont="1" applyFill="1" applyBorder="1" applyAlignment="1">
      <alignment horizontal="right"/>
    </xf>
    <xf numFmtId="185" fontId="4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85" fontId="6" fillId="33" borderId="0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right" vertical="center"/>
    </xf>
    <xf numFmtId="0" fontId="24" fillId="0" borderId="10" xfId="0" applyNumberFormat="1" applyFont="1" applyFill="1" applyBorder="1" applyAlignment="1">
      <alignment horizontal="left" vertical="top" wrapText="1" readingOrder="1"/>
    </xf>
    <xf numFmtId="0" fontId="23" fillId="0" borderId="10" xfId="0" applyNumberFormat="1" applyFont="1" applyFill="1" applyBorder="1" applyAlignment="1">
      <alignment horizontal="left" vertical="top" wrapText="1" readingOrder="1"/>
    </xf>
    <xf numFmtId="185" fontId="4" fillId="33" borderId="10" xfId="0" applyNumberFormat="1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horizontal="left" vertical="top" wrapText="1" readingOrder="1"/>
    </xf>
    <xf numFmtId="49" fontId="15" fillId="0" borderId="10" xfId="0" applyNumberFormat="1" applyFont="1" applyFill="1" applyBorder="1" applyAlignment="1">
      <alignment horizontal="left" vertical="top" wrapText="1" readingOrder="1"/>
    </xf>
    <xf numFmtId="0" fontId="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85" fontId="11" fillId="33" borderId="0" xfId="0" applyNumberFormat="1" applyFont="1" applyFill="1" applyBorder="1" applyAlignment="1">
      <alignment/>
    </xf>
    <xf numFmtId="0" fontId="0" fillId="33" borderId="13" xfId="0" applyFill="1" applyBorder="1" applyAlignment="1">
      <alignment horizontal="center" vertical="center" wrapText="1"/>
    </xf>
    <xf numFmtId="193" fontId="17" fillId="33" borderId="0" xfId="0" applyNumberFormat="1" applyFont="1" applyFill="1" applyAlignment="1">
      <alignment vertical="center"/>
    </xf>
    <xf numFmtId="185" fontId="17" fillId="0" borderId="0" xfId="0" applyNumberFormat="1" applyFont="1" applyFill="1" applyAlignment="1">
      <alignment wrapText="1"/>
    </xf>
    <xf numFmtId="185" fontId="4" fillId="0" borderId="0" xfId="0" applyNumberFormat="1" applyFont="1" applyFill="1" applyAlignment="1">
      <alignment wrapText="1"/>
    </xf>
    <xf numFmtId="0" fontId="5" fillId="33" borderId="13" xfId="0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193" fontId="4" fillId="33" borderId="13" xfId="0" applyNumberFormat="1" applyFont="1" applyFill="1" applyBorder="1" applyAlignment="1">
      <alignment horizontal="right"/>
    </xf>
    <xf numFmtId="193" fontId="4" fillId="33" borderId="13" xfId="0" applyNumberFormat="1" applyFont="1" applyFill="1" applyBorder="1" applyAlignment="1">
      <alignment horizontal="center"/>
    </xf>
    <xf numFmtId="49" fontId="31" fillId="33" borderId="0" xfId="0" applyNumberFormat="1" applyFont="1" applyFill="1" applyBorder="1" applyAlignment="1">
      <alignment vertical="top" wrapText="1"/>
    </xf>
    <xf numFmtId="49" fontId="28" fillId="33" borderId="0" xfId="0" applyNumberFormat="1" applyFont="1" applyFill="1" applyBorder="1" applyAlignment="1">
      <alignment horizontal="center" vertical="center" wrapText="1"/>
    </xf>
    <xf numFmtId="193" fontId="4" fillId="33" borderId="0" xfId="0" applyNumberFormat="1" applyFont="1" applyFill="1" applyBorder="1" applyAlignment="1">
      <alignment horizontal="right"/>
    </xf>
    <xf numFmtId="193" fontId="4" fillId="33" borderId="0" xfId="0" applyNumberFormat="1" applyFont="1" applyFill="1" applyBorder="1" applyAlignment="1">
      <alignment horizontal="center"/>
    </xf>
    <xf numFmtId="49" fontId="30" fillId="33" borderId="13" xfId="0" applyNumberFormat="1" applyFont="1" applyFill="1" applyBorder="1" applyAlignment="1">
      <alignment vertical="top" wrapText="1"/>
    </xf>
    <xf numFmtId="49" fontId="28" fillId="33" borderId="0" xfId="0" applyNumberFormat="1" applyFont="1" applyFill="1" applyBorder="1" applyAlignment="1">
      <alignment vertical="top" wrapText="1"/>
    </xf>
    <xf numFmtId="49" fontId="28" fillId="33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top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49" fontId="7" fillId="0" borderId="0" xfId="0" applyNumberFormat="1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4" fillId="33" borderId="16" xfId="0" applyFont="1" applyFill="1" applyBorder="1" applyAlignment="1">
      <alignment horizontal="right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 vertical="top" wrapText="1"/>
    </xf>
    <xf numFmtId="179" fontId="22" fillId="33" borderId="12" xfId="0" applyNumberFormat="1" applyFont="1" applyFill="1" applyBorder="1" applyAlignment="1">
      <alignment horizontal="center" vertical="center" wrapText="1"/>
    </xf>
    <xf numFmtId="179" fontId="22" fillId="33" borderId="13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 readingOrder="1"/>
    </xf>
    <xf numFmtId="179" fontId="23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9" fontId="24" fillId="33" borderId="1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2" xfId="0" applyNumberFormat="1" applyFont="1" applyFill="1" applyBorder="1" applyAlignment="1">
      <alignment horizontal="center" vertical="top" wrapText="1" readingOrder="1"/>
    </xf>
    <xf numFmtId="0" fontId="15" fillId="33" borderId="13" xfId="0" applyNumberFormat="1" applyFont="1" applyFill="1" applyBorder="1" applyAlignment="1">
      <alignment horizontal="center" vertical="top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showGridLines="0" tabSelected="1" zoomScalePageLayoutView="0" workbookViewId="0" topLeftCell="A14">
      <selection activeCell="N20" sqref="N20"/>
    </sheetView>
  </sheetViews>
  <sheetFormatPr defaultColWidth="9.140625" defaultRowHeight="12.75"/>
  <cols>
    <col min="1" max="5" width="9.140625" style="1" customWidth="1"/>
    <col min="6" max="6" width="8.140625" style="1" customWidth="1"/>
    <col min="7" max="8" width="9.140625" style="1" customWidth="1"/>
    <col min="9" max="9" width="11.140625" style="1" customWidth="1"/>
    <col min="10" max="16384" width="9.140625" style="1" customWidth="1"/>
  </cols>
  <sheetData>
    <row r="2" spans="1:9" ht="62.25" customHeight="1">
      <c r="A2" s="3"/>
      <c r="B2" s="4"/>
      <c r="C2" s="5"/>
      <c r="D2" s="6"/>
      <c r="E2" s="7"/>
      <c r="F2" s="7"/>
      <c r="G2" s="327" t="s">
        <v>1043</v>
      </c>
      <c r="H2" s="327"/>
      <c r="I2" s="327"/>
    </row>
    <row r="3" spans="1:9" ht="62.25" customHeight="1">
      <c r="A3" s="3"/>
      <c r="B3" s="4"/>
      <c r="C3" s="5"/>
      <c r="D3" s="6"/>
      <c r="E3" s="7"/>
      <c r="F3" s="7"/>
      <c r="G3" s="2"/>
      <c r="H3" s="2"/>
      <c r="I3" s="2"/>
    </row>
    <row r="4" spans="1:9" ht="62.25" customHeight="1">
      <c r="A4" s="3"/>
      <c r="B4" s="4"/>
      <c r="C4" s="5"/>
      <c r="D4" s="6"/>
      <c r="E4" s="7"/>
      <c r="F4" s="7"/>
      <c r="G4" s="2"/>
      <c r="H4" s="2"/>
      <c r="I4" s="2"/>
    </row>
    <row r="5" spans="1:9" ht="27" customHeight="1">
      <c r="A5" s="3"/>
      <c r="B5" s="4"/>
      <c r="C5" s="5"/>
      <c r="D5" s="6"/>
      <c r="E5" s="7"/>
      <c r="F5" s="7"/>
      <c r="G5" s="2"/>
      <c r="H5" s="2"/>
      <c r="I5" s="2"/>
    </row>
    <row r="6" spans="1:6" ht="24.75" customHeight="1">
      <c r="A6" s="3"/>
      <c r="B6" s="4"/>
      <c r="C6" s="5"/>
      <c r="D6" s="6"/>
      <c r="E6" s="7"/>
      <c r="F6" s="7"/>
    </row>
    <row r="7" spans="1:9" ht="20.25">
      <c r="A7" s="330" t="s">
        <v>422</v>
      </c>
      <c r="B7" s="330"/>
      <c r="C7" s="330"/>
      <c r="D7" s="330"/>
      <c r="E7" s="330"/>
      <c r="F7" s="330"/>
      <c r="G7" s="330"/>
      <c r="H7" s="330"/>
      <c r="I7" s="330"/>
    </row>
    <row r="8" spans="1:7" ht="20.25">
      <c r="A8" s="4"/>
      <c r="B8" s="4"/>
      <c r="C8" s="8"/>
      <c r="D8" s="6"/>
      <c r="E8" s="7"/>
      <c r="F8" s="7"/>
      <c r="G8" s="7"/>
    </row>
    <row r="9" spans="1:9" ht="20.25">
      <c r="A9" s="328" t="s">
        <v>423</v>
      </c>
      <c r="B9" s="329"/>
      <c r="C9" s="329"/>
      <c r="D9" s="329"/>
      <c r="E9" s="329"/>
      <c r="F9" s="329"/>
      <c r="G9" s="329"/>
      <c r="H9" s="329"/>
      <c r="I9" s="329"/>
    </row>
    <row r="10" spans="1:7" ht="45.75" customHeight="1">
      <c r="A10" s="4"/>
      <c r="B10" s="4"/>
      <c r="C10" s="9"/>
      <c r="D10" s="6"/>
      <c r="E10" s="7"/>
      <c r="F10" s="7"/>
      <c r="G10" s="7"/>
    </row>
    <row r="11" spans="1:9" ht="39">
      <c r="A11" s="331" t="s">
        <v>1030</v>
      </c>
      <c r="B11" s="331"/>
      <c r="C11" s="331"/>
      <c r="D11" s="331"/>
      <c r="E11" s="331"/>
      <c r="F11" s="331"/>
      <c r="G11" s="331"/>
      <c r="H11" s="331"/>
      <c r="I11" s="331"/>
    </row>
    <row r="12" spans="1:7" ht="44.25" customHeight="1">
      <c r="A12" s="4"/>
      <c r="B12" s="4"/>
      <c r="C12" s="10"/>
      <c r="D12" s="6"/>
      <c r="E12" s="7"/>
      <c r="F12" s="7"/>
      <c r="G12" s="7"/>
    </row>
    <row r="13" spans="1:9" s="14" customFormat="1" ht="27.75" customHeight="1">
      <c r="A13" s="332" t="s">
        <v>424</v>
      </c>
      <c r="B13" s="332"/>
      <c r="C13" s="332"/>
      <c r="D13" s="332"/>
      <c r="E13" s="332"/>
      <c r="F13" s="332"/>
      <c r="G13" s="332"/>
      <c r="H13" s="332"/>
      <c r="I13" s="332"/>
    </row>
    <row r="14" spans="1:9" s="14" customFormat="1" ht="21" customHeight="1">
      <c r="A14" s="332" t="s">
        <v>1044</v>
      </c>
      <c r="B14" s="332"/>
      <c r="C14" s="332"/>
      <c r="D14" s="332"/>
      <c r="E14" s="332"/>
      <c r="F14" s="332"/>
      <c r="G14" s="332"/>
      <c r="H14" s="332"/>
      <c r="I14" s="332"/>
    </row>
    <row r="15" spans="1:7" ht="49.5" customHeight="1">
      <c r="A15" s="4"/>
      <c r="B15" s="4"/>
      <c r="C15" s="7"/>
      <c r="D15" s="6"/>
      <c r="E15" s="7"/>
      <c r="F15" s="7"/>
      <c r="G15" s="7"/>
    </row>
    <row r="16" spans="1:7" ht="20.25">
      <c r="A16" s="11"/>
      <c r="B16" s="11"/>
      <c r="C16" s="11"/>
      <c r="D16" s="11"/>
      <c r="E16" s="11"/>
      <c r="F16" s="11"/>
      <c r="G16" s="11"/>
    </row>
    <row r="17" spans="1:7" ht="20.25">
      <c r="A17" s="11"/>
      <c r="B17" s="11"/>
      <c r="C17" s="11"/>
      <c r="D17" s="11"/>
      <c r="E17" s="11"/>
      <c r="F17" s="11"/>
      <c r="G17" s="11"/>
    </row>
    <row r="18" spans="1:7" ht="13.5">
      <c r="A18" s="4"/>
      <c r="B18" s="4"/>
      <c r="C18" s="5"/>
      <c r="D18" s="6"/>
      <c r="E18" s="7"/>
      <c r="F18" s="7"/>
      <c r="G18" s="7"/>
    </row>
    <row r="19" spans="1:9" ht="17.25" hidden="1">
      <c r="A19" s="324" t="s">
        <v>1008</v>
      </c>
      <c r="B19" s="324"/>
      <c r="C19" s="324"/>
      <c r="D19" s="324"/>
      <c r="E19" s="324"/>
      <c r="F19" s="324"/>
      <c r="G19" s="324"/>
      <c r="H19" s="324"/>
      <c r="I19" s="273"/>
    </row>
    <row r="20" spans="1:7" ht="81" customHeight="1">
      <c r="A20" s="4"/>
      <c r="B20" s="4"/>
      <c r="C20" s="12"/>
      <c r="D20" s="6"/>
      <c r="E20" s="7"/>
      <c r="F20" s="7"/>
      <c r="G20" s="7"/>
    </row>
    <row r="21" spans="1:7" s="13" customFormat="1" ht="20.25">
      <c r="A21" s="325" t="s">
        <v>1011</v>
      </c>
      <c r="B21" s="326"/>
      <c r="C21" s="326"/>
      <c r="D21" s="326"/>
      <c r="F21" s="11" t="s">
        <v>1009</v>
      </c>
      <c r="G21" s="13" t="s">
        <v>1010</v>
      </c>
    </row>
  </sheetData>
  <sheetProtection/>
  <mergeCells count="8">
    <mergeCell ref="A19:H19"/>
    <mergeCell ref="A21:D21"/>
    <mergeCell ref="G2:I2"/>
    <mergeCell ref="A9:I9"/>
    <mergeCell ref="A7:I7"/>
    <mergeCell ref="A11:I11"/>
    <mergeCell ref="A13:I13"/>
    <mergeCell ref="A14:I14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2"/>
  <sheetViews>
    <sheetView showGridLines="0" workbookViewId="0" topLeftCell="A102">
      <selection activeCell="S106" sqref="S106"/>
    </sheetView>
  </sheetViews>
  <sheetFormatPr defaultColWidth="9.140625" defaultRowHeight="12.75" outlineLevelCol="1"/>
  <cols>
    <col min="1" max="1" width="6.140625" style="17" customWidth="1"/>
    <col min="2" max="2" width="48.140625" style="46" customWidth="1"/>
    <col min="3" max="3" width="9.8515625" style="17" customWidth="1" outlineLevel="1"/>
    <col min="4" max="4" width="10.7109375" style="18" customWidth="1"/>
    <col min="5" max="5" width="10.8515625" style="17" customWidth="1"/>
    <col min="6" max="6" width="9.57421875" style="17" customWidth="1"/>
    <col min="7" max="7" width="0" style="18" hidden="1" customWidth="1"/>
    <col min="8" max="8" width="9.7109375" style="18" hidden="1" customWidth="1"/>
    <col min="9" max="16" width="0" style="18" hidden="1" customWidth="1"/>
    <col min="17" max="22" width="9.140625" style="18" customWidth="1"/>
    <col min="23" max="23" width="10.28125" style="18" bestFit="1" customWidth="1"/>
    <col min="24" max="24" width="9.140625" style="18" customWidth="1"/>
    <col min="25" max="25" width="15.8515625" style="18" customWidth="1"/>
    <col min="26" max="16384" width="9.140625" style="18" customWidth="1"/>
  </cols>
  <sheetData>
    <row r="1" spans="1:6" s="15" customFormat="1" ht="18">
      <c r="A1" s="338" t="s">
        <v>425</v>
      </c>
      <c r="B1" s="338"/>
      <c r="C1" s="338"/>
      <c r="D1" s="338"/>
      <c r="E1" s="338"/>
      <c r="F1" s="338"/>
    </row>
    <row r="2" spans="1:6" s="16" customFormat="1" ht="15.75">
      <c r="A2" s="339" t="s">
        <v>426</v>
      </c>
      <c r="B2" s="339"/>
      <c r="C2" s="339"/>
      <c r="D2" s="339"/>
      <c r="E2" s="339"/>
      <c r="F2" s="339"/>
    </row>
    <row r="3" spans="2:6" ht="12.75">
      <c r="B3" s="17"/>
      <c r="E3" s="18"/>
      <c r="F3" s="19" t="s">
        <v>427</v>
      </c>
    </row>
    <row r="4" spans="1:6" ht="12.75" customHeight="1">
      <c r="A4" s="334" t="s">
        <v>428</v>
      </c>
      <c r="B4" s="334" t="s">
        <v>429</v>
      </c>
      <c r="C4" s="334" t="s">
        <v>430</v>
      </c>
      <c r="D4" s="334" t="s">
        <v>431</v>
      </c>
      <c r="E4" s="336" t="s">
        <v>432</v>
      </c>
      <c r="F4" s="337"/>
    </row>
    <row r="5" spans="1:6" ht="34.5" customHeight="1">
      <c r="A5" s="335"/>
      <c r="B5" s="335"/>
      <c r="C5" s="335"/>
      <c r="D5" s="335"/>
      <c r="E5" s="57" t="s">
        <v>435</v>
      </c>
      <c r="F5" s="52" t="s">
        <v>436</v>
      </c>
    </row>
    <row r="6" spans="1:6" s="17" customFormat="1" ht="12" customHeight="1">
      <c r="A6" s="20">
        <v>1</v>
      </c>
      <c r="B6" s="21">
        <v>2</v>
      </c>
      <c r="C6" s="22">
        <v>3</v>
      </c>
      <c r="D6" s="22">
        <v>4</v>
      </c>
      <c r="E6" s="22">
        <v>5</v>
      </c>
      <c r="F6" s="21">
        <v>6</v>
      </c>
    </row>
    <row r="7" spans="1:6" ht="35.25" customHeight="1">
      <c r="A7" s="23" t="s">
        <v>278</v>
      </c>
      <c r="B7" s="24" t="s">
        <v>1007</v>
      </c>
      <c r="C7" s="21"/>
      <c r="D7" s="25">
        <f>SUM(D8,D45,D64)</f>
        <v>300529</v>
      </c>
      <c r="E7" s="25">
        <f>SUM(E8,E45,E64)</f>
        <v>300529</v>
      </c>
      <c r="F7" s="58">
        <f>SUM(F8,F45,F64)</f>
        <v>0</v>
      </c>
    </row>
    <row r="8" spans="1:6" s="30" customFormat="1" ht="42" customHeight="1">
      <c r="A8" s="26" t="s">
        <v>279</v>
      </c>
      <c r="B8" s="27" t="s">
        <v>1012</v>
      </c>
      <c r="C8" s="28">
        <v>7100</v>
      </c>
      <c r="D8" s="25">
        <f aca="true" t="shared" si="0" ref="D8:D14">SUM(E8:F8)</f>
        <v>121730.9</v>
      </c>
      <c r="E8" s="25">
        <f>SUM(E9,E12,E14,E35,E39)</f>
        <v>121730.9</v>
      </c>
      <c r="F8" s="29" t="s">
        <v>282</v>
      </c>
    </row>
    <row r="9" spans="1:6" s="30" customFormat="1" ht="27.75" customHeight="1">
      <c r="A9" s="26">
        <v>1110</v>
      </c>
      <c r="B9" s="27" t="s">
        <v>1014</v>
      </c>
      <c r="C9" s="28">
        <v>7131</v>
      </c>
      <c r="D9" s="25">
        <f t="shared" si="0"/>
        <v>65419</v>
      </c>
      <c r="E9" s="25">
        <f>SUM(E10:E11)</f>
        <v>65419</v>
      </c>
      <c r="F9" s="29" t="s">
        <v>282</v>
      </c>
    </row>
    <row r="10" spans="1:21" ht="27.75" customHeight="1">
      <c r="A10" s="31" t="s">
        <v>16</v>
      </c>
      <c r="B10" s="32" t="s">
        <v>437</v>
      </c>
      <c r="C10" s="22"/>
      <c r="D10" s="25">
        <f t="shared" si="0"/>
        <v>54544</v>
      </c>
      <c r="E10" s="33">
        <v>54544</v>
      </c>
      <c r="F10" s="29" t="s">
        <v>282</v>
      </c>
      <c r="R10" s="34"/>
      <c r="S10" s="34"/>
      <c r="T10" s="34"/>
      <c r="U10" s="34"/>
    </row>
    <row r="11" spans="1:21" ht="27" customHeight="1">
      <c r="A11" s="31" t="s">
        <v>17</v>
      </c>
      <c r="B11" s="32" t="s">
        <v>438</v>
      </c>
      <c r="C11" s="22"/>
      <c r="D11" s="25">
        <f>SUM(E11:F11)</f>
        <v>10875</v>
      </c>
      <c r="E11" s="33">
        <v>10875</v>
      </c>
      <c r="F11" s="29" t="s">
        <v>282</v>
      </c>
      <c r="R11" s="34"/>
      <c r="S11" s="34"/>
      <c r="T11" s="34"/>
      <c r="U11" s="34"/>
    </row>
    <row r="12" spans="1:21" s="30" customFormat="1" ht="25.5">
      <c r="A12" s="26">
        <v>1120</v>
      </c>
      <c r="B12" s="35" t="s">
        <v>439</v>
      </c>
      <c r="C12" s="28">
        <v>7136</v>
      </c>
      <c r="D12" s="25">
        <f t="shared" si="0"/>
        <v>43615</v>
      </c>
      <c r="E12" s="25">
        <f>SUM(E13)</f>
        <v>43615</v>
      </c>
      <c r="F12" s="29" t="s">
        <v>282</v>
      </c>
      <c r="R12" s="36"/>
      <c r="S12" s="36"/>
      <c r="T12" s="36"/>
      <c r="U12" s="36"/>
    </row>
    <row r="13" spans="1:21" ht="12.75">
      <c r="A13" s="31" t="s">
        <v>18</v>
      </c>
      <c r="B13" s="32" t="s">
        <v>440</v>
      </c>
      <c r="C13" s="22"/>
      <c r="D13" s="25">
        <f t="shared" si="0"/>
        <v>43615</v>
      </c>
      <c r="E13" s="33">
        <v>43615</v>
      </c>
      <c r="F13" s="29" t="s">
        <v>282</v>
      </c>
      <c r="R13" s="34"/>
      <c r="S13" s="34"/>
      <c r="T13" s="34"/>
      <c r="U13" s="34"/>
    </row>
    <row r="14" spans="1:21" s="30" customFormat="1" ht="30" customHeight="1">
      <c r="A14" s="26">
        <v>1130</v>
      </c>
      <c r="B14" s="27" t="s">
        <v>441</v>
      </c>
      <c r="C14" s="28">
        <v>7145</v>
      </c>
      <c r="D14" s="25">
        <f t="shared" si="0"/>
        <v>12696.9</v>
      </c>
      <c r="E14" s="25">
        <f>SUM(E15)</f>
        <v>12696.9</v>
      </c>
      <c r="F14" s="29" t="s">
        <v>282</v>
      </c>
      <c r="R14" s="36"/>
      <c r="S14" s="34"/>
      <c r="T14" s="34"/>
      <c r="U14" s="36"/>
    </row>
    <row r="15" spans="1:21" ht="69" customHeight="1">
      <c r="A15" s="31" t="s">
        <v>19</v>
      </c>
      <c r="B15" s="32" t="s">
        <v>1013</v>
      </c>
      <c r="C15" s="22">
        <v>71452</v>
      </c>
      <c r="D15" s="33">
        <f>SUM(E15:F15)</f>
        <v>12696.9</v>
      </c>
      <c r="E15" s="33">
        <f>SUM(E16,E19,E20,E21,E22,E23,E24,E25,E26,E27,E28,E29+E30+E31+E32,E33,E34)</f>
        <v>12696.9</v>
      </c>
      <c r="F15" s="29" t="s">
        <v>282</v>
      </c>
      <c r="R15" s="34"/>
      <c r="S15" s="34"/>
      <c r="T15" s="34"/>
      <c r="U15" s="34"/>
    </row>
    <row r="16" spans="1:21" ht="54.75" customHeight="1">
      <c r="A16" s="31" t="s">
        <v>20</v>
      </c>
      <c r="B16" s="37" t="s">
        <v>1015</v>
      </c>
      <c r="C16" s="22"/>
      <c r="D16" s="33">
        <f>SUM(E16:F16)</f>
        <v>460</v>
      </c>
      <c r="E16" s="33">
        <f>SUM(E17,E18)</f>
        <v>460</v>
      </c>
      <c r="F16" s="29" t="s">
        <v>282</v>
      </c>
      <c r="R16" s="34"/>
      <c r="S16" s="34"/>
      <c r="T16" s="34"/>
      <c r="U16" s="34"/>
    </row>
    <row r="17" spans="1:21" ht="12.75">
      <c r="A17" s="31" t="s">
        <v>21</v>
      </c>
      <c r="B17" s="37" t="s">
        <v>442</v>
      </c>
      <c r="C17" s="22"/>
      <c r="D17" s="33">
        <f aca="true" t="shared" si="1" ref="D17:D29">SUM(E17:F17)</f>
        <v>460</v>
      </c>
      <c r="E17" s="33">
        <v>460</v>
      </c>
      <c r="F17" s="29" t="s">
        <v>282</v>
      </c>
      <c r="R17" s="34"/>
      <c r="S17" s="34"/>
      <c r="T17" s="34"/>
      <c r="U17" s="34"/>
    </row>
    <row r="18" spans="1:21" ht="12.75" customHeight="1">
      <c r="A18" s="31" t="s">
        <v>22</v>
      </c>
      <c r="B18" s="37" t="s">
        <v>443</v>
      </c>
      <c r="C18" s="22"/>
      <c r="D18" s="33">
        <f t="shared" si="1"/>
        <v>0</v>
      </c>
      <c r="E18" s="33"/>
      <c r="F18" s="29" t="s">
        <v>282</v>
      </c>
      <c r="R18" s="34"/>
      <c r="S18" s="34"/>
      <c r="T18" s="34"/>
      <c r="U18" s="34"/>
    </row>
    <row r="19" spans="1:21" ht="96" customHeight="1">
      <c r="A19" s="31" t="s">
        <v>23</v>
      </c>
      <c r="B19" s="32" t="s">
        <v>444</v>
      </c>
      <c r="C19" s="22"/>
      <c r="D19" s="33">
        <f t="shared" si="1"/>
        <v>30</v>
      </c>
      <c r="E19" s="33">
        <v>30</v>
      </c>
      <c r="F19" s="29" t="s">
        <v>282</v>
      </c>
      <c r="R19" s="34"/>
      <c r="S19" s="34"/>
      <c r="T19" s="34"/>
      <c r="U19" s="34"/>
    </row>
    <row r="20" spans="1:22" ht="39" customHeight="1">
      <c r="A20" s="20" t="s">
        <v>24</v>
      </c>
      <c r="B20" s="37" t="s">
        <v>445</v>
      </c>
      <c r="C20" s="22"/>
      <c r="D20" s="33">
        <f t="shared" si="1"/>
        <v>25</v>
      </c>
      <c r="E20" s="33">
        <v>25</v>
      </c>
      <c r="F20" s="29" t="s">
        <v>282</v>
      </c>
      <c r="R20" s="34"/>
      <c r="S20" s="34"/>
      <c r="T20" s="34"/>
      <c r="U20" s="34"/>
      <c r="V20" s="34"/>
    </row>
    <row r="21" spans="1:21" ht="54.75" customHeight="1">
      <c r="A21" s="31" t="s">
        <v>25</v>
      </c>
      <c r="B21" s="37" t="s">
        <v>446</v>
      </c>
      <c r="C21" s="22"/>
      <c r="D21" s="33">
        <f t="shared" si="1"/>
        <v>6902.8</v>
      </c>
      <c r="E21" s="33">
        <v>6902.8</v>
      </c>
      <c r="F21" s="29" t="s">
        <v>282</v>
      </c>
      <c r="H21" s="18" t="s">
        <v>419</v>
      </c>
      <c r="I21" s="38"/>
      <c r="R21" s="34"/>
      <c r="S21" s="34"/>
      <c r="T21" s="34"/>
      <c r="U21" s="34"/>
    </row>
    <row r="22" spans="1:21" ht="27" customHeight="1">
      <c r="A22" s="31" t="s">
        <v>26</v>
      </c>
      <c r="B22" s="37" t="s">
        <v>447</v>
      </c>
      <c r="C22" s="22"/>
      <c r="D22" s="33">
        <f t="shared" si="1"/>
        <v>0</v>
      </c>
      <c r="E22" s="33">
        <v>0</v>
      </c>
      <c r="F22" s="29" t="s">
        <v>282</v>
      </c>
      <c r="R22" s="34"/>
      <c r="S22" s="34"/>
      <c r="T22" s="34"/>
      <c r="U22" s="34"/>
    </row>
    <row r="23" spans="1:21" ht="81.75" customHeight="1">
      <c r="A23" s="31" t="s">
        <v>27</v>
      </c>
      <c r="B23" s="37" t="s">
        <v>448</v>
      </c>
      <c r="C23" s="22"/>
      <c r="D23" s="33">
        <f t="shared" si="1"/>
        <v>400</v>
      </c>
      <c r="E23" s="33">
        <v>400</v>
      </c>
      <c r="F23" s="29" t="s">
        <v>282</v>
      </c>
      <c r="I23" s="39"/>
      <c r="R23" s="34"/>
      <c r="S23" s="34"/>
      <c r="T23" s="34"/>
      <c r="U23" s="34"/>
    </row>
    <row r="24" spans="1:21" ht="76.5">
      <c r="A24" s="31" t="s">
        <v>28</v>
      </c>
      <c r="B24" s="37" t="s">
        <v>449</v>
      </c>
      <c r="C24" s="22"/>
      <c r="D24" s="33">
        <f t="shared" si="1"/>
        <v>525</v>
      </c>
      <c r="E24" s="33">
        <v>525</v>
      </c>
      <c r="F24" s="29" t="s">
        <v>282</v>
      </c>
      <c r="H24" s="18">
        <v>4000</v>
      </c>
      <c r="I24" s="18" t="s">
        <v>414</v>
      </c>
      <c r="J24" s="18">
        <v>-500</v>
      </c>
      <c r="R24" s="34"/>
      <c r="S24" s="34"/>
      <c r="T24" s="34"/>
      <c r="U24" s="34"/>
    </row>
    <row r="25" spans="1:21" ht="42.75" customHeight="1">
      <c r="A25" s="31" t="s">
        <v>29</v>
      </c>
      <c r="B25" s="37" t="s">
        <v>450</v>
      </c>
      <c r="C25" s="22"/>
      <c r="D25" s="33">
        <f t="shared" si="1"/>
        <v>0</v>
      </c>
      <c r="E25" s="33">
        <v>0</v>
      </c>
      <c r="F25" s="29" t="s">
        <v>282</v>
      </c>
      <c r="R25" s="34"/>
      <c r="S25" s="34"/>
      <c r="T25" s="34"/>
      <c r="U25" s="34"/>
    </row>
    <row r="26" spans="1:21" ht="25.5">
      <c r="A26" s="31" t="s">
        <v>30</v>
      </c>
      <c r="B26" s="37" t="s">
        <v>451</v>
      </c>
      <c r="C26" s="22"/>
      <c r="D26" s="33">
        <f t="shared" si="1"/>
        <v>394.1</v>
      </c>
      <c r="E26" s="33">
        <v>394.1</v>
      </c>
      <c r="F26" s="29" t="s">
        <v>282</v>
      </c>
      <c r="R26" s="34"/>
      <c r="S26" s="34"/>
      <c r="T26" s="34"/>
      <c r="U26" s="34"/>
    </row>
    <row r="27" spans="1:21" ht="25.5">
      <c r="A27" s="31" t="s">
        <v>31</v>
      </c>
      <c r="B27" s="37" t="s">
        <v>452</v>
      </c>
      <c r="C27" s="22"/>
      <c r="D27" s="33">
        <f t="shared" si="1"/>
        <v>0</v>
      </c>
      <c r="E27" s="33">
        <v>0</v>
      </c>
      <c r="F27" s="29" t="s">
        <v>282</v>
      </c>
      <c r="I27" s="39"/>
      <c r="R27" s="34"/>
      <c r="S27" s="34"/>
      <c r="T27" s="34"/>
      <c r="U27" s="34"/>
    </row>
    <row r="28" spans="1:21" ht="55.5" customHeight="1">
      <c r="A28" s="31" t="s">
        <v>32</v>
      </c>
      <c r="B28" s="37" t="s">
        <v>453</v>
      </c>
      <c r="C28" s="22"/>
      <c r="D28" s="33">
        <f t="shared" si="1"/>
        <v>0</v>
      </c>
      <c r="E28" s="33">
        <v>0</v>
      </c>
      <c r="F28" s="29" t="s">
        <v>282</v>
      </c>
      <c r="R28" s="34"/>
      <c r="S28" s="34"/>
      <c r="T28" s="34"/>
      <c r="U28" s="34"/>
    </row>
    <row r="29" spans="1:21" ht="27.75" customHeight="1">
      <c r="A29" s="31" t="s">
        <v>136</v>
      </c>
      <c r="B29" s="37" t="s">
        <v>454</v>
      </c>
      <c r="C29" s="22"/>
      <c r="D29" s="33">
        <f t="shared" si="1"/>
        <v>0</v>
      </c>
      <c r="E29" s="33">
        <v>0</v>
      </c>
      <c r="F29" s="29" t="s">
        <v>282</v>
      </c>
      <c r="R29" s="34"/>
      <c r="S29" s="34"/>
      <c r="T29" s="34"/>
      <c r="U29" s="34"/>
    </row>
    <row r="30" spans="1:21" ht="16.5" customHeight="1">
      <c r="A30" s="20" t="s">
        <v>416</v>
      </c>
      <c r="B30" s="37" t="s">
        <v>455</v>
      </c>
      <c r="C30" s="22"/>
      <c r="D30" s="33">
        <v>0</v>
      </c>
      <c r="E30" s="33">
        <v>0</v>
      </c>
      <c r="F30" s="29"/>
      <c r="R30" s="34"/>
      <c r="S30" s="34"/>
      <c r="T30" s="34"/>
      <c r="U30" s="34"/>
    </row>
    <row r="31" spans="1:21" ht="40.5" customHeight="1">
      <c r="A31" s="20" t="s">
        <v>417</v>
      </c>
      <c r="B31" s="37" t="s">
        <v>456</v>
      </c>
      <c r="C31" s="22"/>
      <c r="D31" s="33">
        <v>0</v>
      </c>
      <c r="E31" s="33">
        <v>0</v>
      </c>
      <c r="F31" s="29"/>
      <c r="R31" s="34"/>
      <c r="S31" s="34"/>
      <c r="T31" s="34"/>
      <c r="U31" s="34"/>
    </row>
    <row r="32" spans="1:21" ht="29.25" customHeight="1">
      <c r="A32" s="20" t="s">
        <v>420</v>
      </c>
      <c r="B32" s="37" t="s">
        <v>457</v>
      </c>
      <c r="C32" s="22"/>
      <c r="D32" s="33">
        <f>SUM(E32:F32)</f>
        <v>2960</v>
      </c>
      <c r="E32" s="25">
        <v>2960</v>
      </c>
      <c r="F32" s="29" t="s">
        <v>282</v>
      </c>
      <c r="R32" s="34"/>
      <c r="S32" s="34"/>
      <c r="T32" s="34"/>
      <c r="U32" s="34"/>
    </row>
    <row r="33" spans="1:21" ht="41.25" customHeight="1">
      <c r="A33" s="20" t="s">
        <v>1026</v>
      </c>
      <c r="B33" s="37" t="s">
        <v>1027</v>
      </c>
      <c r="C33" s="275"/>
      <c r="D33" s="33"/>
      <c r="E33" s="25">
        <v>0</v>
      </c>
      <c r="F33" s="29"/>
      <c r="R33" s="34"/>
      <c r="S33" s="34"/>
      <c r="T33" s="34"/>
      <c r="U33" s="34"/>
    </row>
    <row r="34" spans="1:21" ht="15" customHeight="1">
      <c r="A34" s="20" t="s">
        <v>1029</v>
      </c>
      <c r="B34" s="37" t="s">
        <v>1028</v>
      </c>
      <c r="C34" s="275"/>
      <c r="D34" s="33">
        <f>E34</f>
        <v>1000</v>
      </c>
      <c r="E34" s="25">
        <v>1000</v>
      </c>
      <c r="F34" s="29"/>
      <c r="R34" s="34"/>
      <c r="S34" s="34"/>
      <c r="T34" s="34"/>
      <c r="U34" s="34"/>
    </row>
    <row r="35" spans="1:21" s="30" customFormat="1" ht="42.75" customHeight="1">
      <c r="A35" s="26">
        <v>1150</v>
      </c>
      <c r="B35" s="27" t="s">
        <v>458</v>
      </c>
      <c r="C35" s="28">
        <v>7146</v>
      </c>
      <c r="D35" s="33">
        <f>SUM(E35:F35)</f>
        <v>0</v>
      </c>
      <c r="E35" s="25">
        <f>SUM(E36)</f>
        <v>0</v>
      </c>
      <c r="F35" s="29" t="s">
        <v>282</v>
      </c>
      <c r="R35" s="36"/>
      <c r="S35" s="36"/>
      <c r="T35" s="36"/>
      <c r="U35" s="36"/>
    </row>
    <row r="36" spans="1:6" ht="28.5" customHeight="1">
      <c r="A36" s="31" t="s">
        <v>33</v>
      </c>
      <c r="B36" s="32" t="s">
        <v>459</v>
      </c>
      <c r="C36" s="22"/>
      <c r="D36" s="33">
        <f>SUM(E36:F36)</f>
        <v>0</v>
      </c>
      <c r="E36" s="33">
        <f>SUM(E37:E38)</f>
        <v>0</v>
      </c>
      <c r="F36" s="29" t="s">
        <v>282</v>
      </c>
    </row>
    <row r="37" spans="1:6" ht="81" customHeight="1" hidden="1">
      <c r="A37" s="31" t="s">
        <v>34</v>
      </c>
      <c r="B37" s="37" t="s">
        <v>460</v>
      </c>
      <c r="C37" s="22"/>
      <c r="D37" s="33">
        <f>SUM(E37:F37)</f>
        <v>0</v>
      </c>
      <c r="E37" s="33">
        <v>0</v>
      </c>
      <c r="F37" s="29" t="s">
        <v>282</v>
      </c>
    </row>
    <row r="38" spans="1:6" ht="81.75" customHeight="1" hidden="1">
      <c r="A38" s="20" t="s">
        <v>35</v>
      </c>
      <c r="B38" s="32" t="s">
        <v>461</v>
      </c>
      <c r="C38" s="22"/>
      <c r="D38" s="33">
        <f>SUM(E38:F38)</f>
        <v>0</v>
      </c>
      <c r="E38" s="33">
        <v>0</v>
      </c>
      <c r="F38" s="29" t="s">
        <v>282</v>
      </c>
    </row>
    <row r="39" spans="1:6" s="30" customFormat="1" ht="27.75" customHeight="1">
      <c r="A39" s="26">
        <v>1160</v>
      </c>
      <c r="B39" s="27" t="s">
        <v>462</v>
      </c>
      <c r="C39" s="28">
        <v>7161</v>
      </c>
      <c r="D39" s="25">
        <f aca="true" t="shared" si="2" ref="D39:D94">SUM(E39:F39)</f>
        <v>0</v>
      </c>
      <c r="E39" s="25">
        <f>SUM(E40+E44)</f>
        <v>0</v>
      </c>
      <c r="F39" s="29" t="s">
        <v>282</v>
      </c>
    </row>
    <row r="40" spans="1:6" ht="41.25" customHeight="1">
      <c r="A40" s="31" t="s">
        <v>36</v>
      </c>
      <c r="B40" s="32" t="s">
        <v>1016</v>
      </c>
      <c r="C40" s="22"/>
      <c r="D40" s="25">
        <f t="shared" si="2"/>
        <v>0</v>
      </c>
      <c r="E40" s="33">
        <f>SUM(E41:E43)</f>
        <v>0</v>
      </c>
      <c r="F40" s="29" t="s">
        <v>282</v>
      </c>
    </row>
    <row r="41" spans="1:6" ht="12.75">
      <c r="A41" s="20" t="s">
        <v>37</v>
      </c>
      <c r="B41" s="37" t="s">
        <v>463</v>
      </c>
      <c r="C41" s="22"/>
      <c r="D41" s="25">
        <f t="shared" si="2"/>
        <v>0</v>
      </c>
      <c r="E41" s="33">
        <v>0</v>
      </c>
      <c r="F41" s="29" t="s">
        <v>282</v>
      </c>
    </row>
    <row r="42" spans="1:6" ht="12.75">
      <c r="A42" s="20" t="s">
        <v>38</v>
      </c>
      <c r="B42" s="37" t="s">
        <v>464</v>
      </c>
      <c r="C42" s="22"/>
      <c r="D42" s="25">
        <f t="shared" si="2"/>
        <v>0</v>
      </c>
      <c r="E42" s="33">
        <v>0</v>
      </c>
      <c r="F42" s="29" t="s">
        <v>282</v>
      </c>
    </row>
    <row r="43" spans="1:6" ht="25.5">
      <c r="A43" s="20" t="s">
        <v>39</v>
      </c>
      <c r="B43" s="37" t="s">
        <v>465</v>
      </c>
      <c r="C43" s="22"/>
      <c r="D43" s="25">
        <f t="shared" si="2"/>
        <v>0</v>
      </c>
      <c r="E43" s="33">
        <v>0</v>
      </c>
      <c r="F43" s="29" t="s">
        <v>282</v>
      </c>
    </row>
    <row r="44" spans="1:6" ht="82.5" customHeight="1">
      <c r="A44" s="20" t="s">
        <v>330</v>
      </c>
      <c r="B44" s="37" t="s">
        <v>466</v>
      </c>
      <c r="C44" s="22"/>
      <c r="D44" s="33">
        <f t="shared" si="2"/>
        <v>0</v>
      </c>
      <c r="E44" s="33">
        <v>0</v>
      </c>
      <c r="F44" s="29" t="s">
        <v>282</v>
      </c>
    </row>
    <row r="45" spans="1:21" s="30" customFormat="1" ht="42" customHeight="1">
      <c r="A45" s="26">
        <v>1200</v>
      </c>
      <c r="B45" s="27" t="s">
        <v>467</v>
      </c>
      <c r="C45" s="28">
        <v>7300</v>
      </c>
      <c r="D45" s="33">
        <f t="shared" si="2"/>
        <v>107282.8</v>
      </c>
      <c r="E45" s="25">
        <f>SUM(E46+E50+E54)</f>
        <v>107282.8</v>
      </c>
      <c r="F45" s="25">
        <f>SUM(F48+F52+F61)</f>
        <v>0</v>
      </c>
      <c r="I45" s="30">
        <v>-6.7</v>
      </c>
      <c r="K45" s="30">
        <v>63655.9</v>
      </c>
      <c r="R45" s="34"/>
      <c r="S45" s="34"/>
      <c r="T45" s="34"/>
      <c r="U45" s="34"/>
    </row>
    <row r="46" spans="1:6" s="30" customFormat="1" ht="42" customHeight="1">
      <c r="A46" s="26">
        <v>1210</v>
      </c>
      <c r="B46" s="27" t="s">
        <v>468</v>
      </c>
      <c r="C46" s="28">
        <v>7311</v>
      </c>
      <c r="D46" s="33">
        <f t="shared" si="2"/>
        <v>0</v>
      </c>
      <c r="E46" s="25">
        <f>SUM(E47)</f>
        <v>0</v>
      </c>
      <c r="F46" s="29" t="s">
        <v>282</v>
      </c>
    </row>
    <row r="47" spans="1:6" ht="66.75" customHeight="1">
      <c r="A47" s="31" t="s">
        <v>40</v>
      </c>
      <c r="B47" s="32" t="s">
        <v>469</v>
      </c>
      <c r="C47" s="40"/>
      <c r="D47" s="33">
        <f t="shared" si="2"/>
        <v>0</v>
      </c>
      <c r="E47" s="33">
        <v>0</v>
      </c>
      <c r="F47" s="29" t="s">
        <v>282</v>
      </c>
    </row>
    <row r="48" spans="1:6" s="30" customFormat="1" ht="43.5" customHeight="1">
      <c r="A48" s="41" t="s">
        <v>161</v>
      </c>
      <c r="B48" s="27" t="s">
        <v>470</v>
      </c>
      <c r="C48" s="42">
        <v>7312</v>
      </c>
      <c r="D48" s="33">
        <f t="shared" si="2"/>
        <v>0</v>
      </c>
      <c r="E48" s="29" t="s">
        <v>282</v>
      </c>
      <c r="F48" s="33">
        <f>SUM(F49)</f>
        <v>0</v>
      </c>
    </row>
    <row r="49" spans="1:6" ht="68.25" customHeight="1">
      <c r="A49" s="20" t="s">
        <v>162</v>
      </c>
      <c r="B49" s="32" t="s">
        <v>471</v>
      </c>
      <c r="C49" s="40"/>
      <c r="D49" s="33">
        <f t="shared" si="2"/>
        <v>0</v>
      </c>
      <c r="E49" s="29" t="s">
        <v>282</v>
      </c>
      <c r="F49" s="33"/>
    </row>
    <row r="50" spans="1:6" s="30" customFormat="1" ht="38.25">
      <c r="A50" s="41" t="s">
        <v>41</v>
      </c>
      <c r="B50" s="27" t="s">
        <v>472</v>
      </c>
      <c r="C50" s="42">
        <v>7321</v>
      </c>
      <c r="D50" s="33">
        <f t="shared" si="2"/>
        <v>0</v>
      </c>
      <c r="E50" s="33">
        <f>SUM(E51)</f>
        <v>0</v>
      </c>
      <c r="F50" s="29" t="s">
        <v>282</v>
      </c>
    </row>
    <row r="51" spans="1:6" ht="51">
      <c r="A51" s="31" t="s">
        <v>42</v>
      </c>
      <c r="B51" s="32" t="s">
        <v>473</v>
      </c>
      <c r="C51" s="40"/>
      <c r="D51" s="33">
        <f t="shared" si="2"/>
        <v>0</v>
      </c>
      <c r="E51" s="33">
        <v>0</v>
      </c>
      <c r="F51" s="29" t="s">
        <v>282</v>
      </c>
    </row>
    <row r="52" spans="1:6" s="30" customFormat="1" ht="38.25">
      <c r="A52" s="41" t="s">
        <v>43</v>
      </c>
      <c r="B52" s="27" t="s">
        <v>474</v>
      </c>
      <c r="C52" s="42">
        <v>7322</v>
      </c>
      <c r="D52" s="33">
        <f t="shared" si="2"/>
        <v>0</v>
      </c>
      <c r="E52" s="29" t="s">
        <v>282</v>
      </c>
      <c r="F52" s="33">
        <f>SUM(F53)</f>
        <v>0</v>
      </c>
    </row>
    <row r="53" spans="1:6" ht="51">
      <c r="A53" s="31" t="s">
        <v>44</v>
      </c>
      <c r="B53" s="32" t="s">
        <v>475</v>
      </c>
      <c r="C53" s="40"/>
      <c r="D53" s="33">
        <f t="shared" si="2"/>
        <v>0</v>
      </c>
      <c r="E53" s="29" t="s">
        <v>282</v>
      </c>
      <c r="F53" s="33"/>
    </row>
    <row r="54" spans="1:6" s="30" customFormat="1" ht="58.5" customHeight="1">
      <c r="A54" s="26">
        <v>1250</v>
      </c>
      <c r="B54" s="27" t="s">
        <v>523</v>
      </c>
      <c r="C54" s="28">
        <v>7331</v>
      </c>
      <c r="D54" s="33">
        <f t="shared" si="2"/>
        <v>107282.8</v>
      </c>
      <c r="E54" s="25">
        <f>SUM(E55+E56+E59+E60)</f>
        <v>107282.8</v>
      </c>
      <c r="F54" s="29" t="s">
        <v>282</v>
      </c>
    </row>
    <row r="55" spans="1:6" ht="41.25" customHeight="1">
      <c r="A55" s="31" t="s">
        <v>45</v>
      </c>
      <c r="B55" s="32" t="s">
        <v>476</v>
      </c>
      <c r="C55" s="22"/>
      <c r="D55" s="283">
        <f t="shared" si="2"/>
        <v>107282.8</v>
      </c>
      <c r="E55" s="283">
        <v>107282.8</v>
      </c>
      <c r="F55" s="29" t="s">
        <v>282</v>
      </c>
    </row>
    <row r="56" spans="1:6" ht="27.75" customHeight="1">
      <c r="A56" s="31" t="s">
        <v>46</v>
      </c>
      <c r="B56" s="32" t="s">
        <v>477</v>
      </c>
      <c r="C56" s="40"/>
      <c r="D56" s="33">
        <f t="shared" si="2"/>
        <v>0</v>
      </c>
      <c r="E56" s="33">
        <f>SUM(E57+E58)</f>
        <v>0</v>
      </c>
      <c r="F56" s="29" t="s">
        <v>282</v>
      </c>
    </row>
    <row r="57" spans="1:6" ht="51">
      <c r="A57" s="31" t="s">
        <v>47</v>
      </c>
      <c r="B57" s="37" t="s">
        <v>478</v>
      </c>
      <c r="C57" s="22"/>
      <c r="D57" s="33">
        <f t="shared" si="2"/>
        <v>0</v>
      </c>
      <c r="E57" s="33"/>
      <c r="F57" s="29" t="s">
        <v>282</v>
      </c>
    </row>
    <row r="58" spans="1:6" ht="12.75">
      <c r="A58" s="31" t="s">
        <v>48</v>
      </c>
      <c r="B58" s="37" t="s">
        <v>479</v>
      </c>
      <c r="C58" s="22"/>
      <c r="D58" s="33">
        <f t="shared" si="2"/>
        <v>0</v>
      </c>
      <c r="E58" s="33"/>
      <c r="F58" s="29" t="s">
        <v>282</v>
      </c>
    </row>
    <row r="59" spans="1:6" ht="25.5">
      <c r="A59" s="31" t="s">
        <v>49</v>
      </c>
      <c r="B59" s="32" t="s">
        <v>480</v>
      </c>
      <c r="C59" s="40"/>
      <c r="D59" s="33">
        <f t="shared" si="2"/>
        <v>0</v>
      </c>
      <c r="E59" s="33">
        <v>0</v>
      </c>
      <c r="F59" s="29" t="s">
        <v>282</v>
      </c>
    </row>
    <row r="60" spans="1:6" ht="40.5" customHeight="1">
      <c r="A60" s="31" t="s">
        <v>50</v>
      </c>
      <c r="B60" s="32" t="s">
        <v>481</v>
      </c>
      <c r="C60" s="40"/>
      <c r="D60" s="33">
        <f t="shared" si="2"/>
        <v>0</v>
      </c>
      <c r="E60" s="33"/>
      <c r="F60" s="29" t="s">
        <v>282</v>
      </c>
    </row>
    <row r="61" spans="1:6" s="30" customFormat="1" ht="56.25" customHeight="1">
      <c r="A61" s="26">
        <v>1260</v>
      </c>
      <c r="B61" s="27" t="s">
        <v>482</v>
      </c>
      <c r="C61" s="28">
        <v>7332</v>
      </c>
      <c r="D61" s="33">
        <f t="shared" si="2"/>
        <v>0</v>
      </c>
      <c r="E61" s="29" t="s">
        <v>282</v>
      </c>
      <c r="F61" s="33">
        <f>SUM(F62:F63)</f>
        <v>0</v>
      </c>
    </row>
    <row r="62" spans="1:6" ht="38.25">
      <c r="A62" s="31" t="s">
        <v>51</v>
      </c>
      <c r="B62" s="32" t="s">
        <v>483</v>
      </c>
      <c r="C62" s="40"/>
      <c r="D62" s="33">
        <f t="shared" si="2"/>
        <v>0</v>
      </c>
      <c r="E62" s="29" t="s">
        <v>282</v>
      </c>
      <c r="F62" s="33"/>
    </row>
    <row r="63" spans="1:6" ht="38.25">
      <c r="A63" s="31" t="s">
        <v>52</v>
      </c>
      <c r="B63" s="32" t="s">
        <v>484</v>
      </c>
      <c r="C63" s="40"/>
      <c r="D63" s="33">
        <f t="shared" si="2"/>
        <v>0</v>
      </c>
      <c r="E63" s="29" t="s">
        <v>282</v>
      </c>
      <c r="F63" s="33"/>
    </row>
    <row r="64" spans="1:6" s="30" customFormat="1" ht="57" customHeight="1">
      <c r="A64" s="26">
        <v>1300</v>
      </c>
      <c r="B64" s="27" t="s">
        <v>485</v>
      </c>
      <c r="C64" s="28">
        <v>7400</v>
      </c>
      <c r="D64" s="25">
        <f>SUM(D67+D69+D74+D78+D87+D90+D99)</f>
        <v>71515.3</v>
      </c>
      <c r="E64" s="25">
        <f>SUM(E67+E69+E74+E78+E87+E90+E99)</f>
        <v>71515.3</v>
      </c>
      <c r="F64" s="25">
        <f>SUM(F65+F93,F96)</f>
        <v>0</v>
      </c>
    </row>
    <row r="65" spans="1:6" s="30" customFormat="1" ht="14.25" customHeight="1">
      <c r="A65" s="26">
        <v>1310</v>
      </c>
      <c r="B65" s="27" t="s">
        <v>486</v>
      </c>
      <c r="C65" s="28">
        <v>7411</v>
      </c>
      <c r="D65" s="33">
        <f t="shared" si="2"/>
        <v>0</v>
      </c>
      <c r="E65" s="29" t="s">
        <v>282</v>
      </c>
      <c r="F65" s="33">
        <f>SUM(F66)</f>
        <v>0</v>
      </c>
    </row>
    <row r="66" spans="1:6" ht="53.25" customHeight="1">
      <c r="A66" s="31" t="s">
        <v>53</v>
      </c>
      <c r="B66" s="32" t="s">
        <v>487</v>
      </c>
      <c r="C66" s="40"/>
      <c r="D66" s="33">
        <f t="shared" si="2"/>
        <v>0</v>
      </c>
      <c r="E66" s="29" t="s">
        <v>282</v>
      </c>
      <c r="F66" s="33"/>
    </row>
    <row r="67" spans="1:6" s="30" customFormat="1" ht="14.25" customHeight="1">
      <c r="A67" s="26">
        <v>1320</v>
      </c>
      <c r="B67" s="27" t="s">
        <v>488</v>
      </c>
      <c r="C67" s="28">
        <v>7412</v>
      </c>
      <c r="D67" s="33">
        <f t="shared" si="2"/>
        <v>0</v>
      </c>
      <c r="E67" s="25">
        <f>SUM(E68)</f>
        <v>0</v>
      </c>
      <c r="F67" s="29" t="s">
        <v>282</v>
      </c>
    </row>
    <row r="68" spans="1:6" ht="38.25">
      <c r="A68" s="31" t="s">
        <v>54</v>
      </c>
      <c r="B68" s="32" t="s">
        <v>489</v>
      </c>
      <c r="C68" s="40"/>
      <c r="D68" s="33">
        <f t="shared" si="2"/>
        <v>0</v>
      </c>
      <c r="E68" s="33"/>
      <c r="F68" s="29" t="s">
        <v>282</v>
      </c>
    </row>
    <row r="69" spans="1:6" s="30" customFormat="1" ht="28.5" customHeight="1">
      <c r="A69" s="26">
        <v>1330</v>
      </c>
      <c r="B69" s="27" t="s">
        <v>490</v>
      </c>
      <c r="C69" s="28">
        <v>7415</v>
      </c>
      <c r="D69" s="33">
        <f t="shared" si="2"/>
        <v>7847.3</v>
      </c>
      <c r="E69" s="25">
        <f>SUM(E70:E73)</f>
        <v>7847.3</v>
      </c>
      <c r="F69" s="29" t="s">
        <v>282</v>
      </c>
    </row>
    <row r="70" spans="1:21" ht="27" customHeight="1">
      <c r="A70" s="31" t="s">
        <v>55</v>
      </c>
      <c r="B70" s="32" t="s">
        <v>491</v>
      </c>
      <c r="C70" s="40"/>
      <c r="D70" s="33">
        <f t="shared" si="2"/>
        <v>6491.3</v>
      </c>
      <c r="E70" s="33">
        <v>6491.3</v>
      </c>
      <c r="F70" s="29" t="s">
        <v>282</v>
      </c>
      <c r="R70" s="34"/>
      <c r="S70" s="34"/>
      <c r="T70" s="34"/>
      <c r="U70" s="34"/>
    </row>
    <row r="71" spans="1:6" ht="38.25">
      <c r="A71" s="31" t="s">
        <v>56</v>
      </c>
      <c r="B71" s="32" t="s">
        <v>492</v>
      </c>
      <c r="C71" s="40"/>
      <c r="D71" s="33">
        <f t="shared" si="2"/>
        <v>126</v>
      </c>
      <c r="E71" s="33">
        <v>126</v>
      </c>
      <c r="F71" s="29" t="s">
        <v>282</v>
      </c>
    </row>
    <row r="72" spans="1:6" ht="51">
      <c r="A72" s="31" t="s">
        <v>57</v>
      </c>
      <c r="B72" s="32" t="s">
        <v>493</v>
      </c>
      <c r="C72" s="40"/>
      <c r="D72" s="33">
        <f t="shared" si="2"/>
        <v>0</v>
      </c>
      <c r="E72" s="33">
        <v>0</v>
      </c>
      <c r="F72" s="29" t="s">
        <v>282</v>
      </c>
    </row>
    <row r="73" spans="1:21" ht="12.75">
      <c r="A73" s="20" t="s">
        <v>393</v>
      </c>
      <c r="B73" s="32" t="s">
        <v>494</v>
      </c>
      <c r="C73" s="40"/>
      <c r="D73" s="33">
        <f t="shared" si="2"/>
        <v>1230</v>
      </c>
      <c r="E73" s="33">
        <v>1230</v>
      </c>
      <c r="F73" s="29" t="s">
        <v>282</v>
      </c>
      <c r="R73" s="34"/>
      <c r="S73" s="34"/>
      <c r="T73" s="34"/>
      <c r="U73" s="34"/>
    </row>
    <row r="74" spans="1:6" s="30" customFormat="1" ht="57.75" customHeight="1">
      <c r="A74" s="26">
        <v>1340</v>
      </c>
      <c r="B74" s="27" t="s">
        <v>495</v>
      </c>
      <c r="C74" s="28">
        <v>7421</v>
      </c>
      <c r="D74" s="33">
        <f t="shared" si="2"/>
        <v>0</v>
      </c>
      <c r="E74" s="25">
        <f>E75+E76+E77</f>
        <v>0</v>
      </c>
      <c r="F74" s="29" t="s">
        <v>282</v>
      </c>
    </row>
    <row r="75" spans="1:6" ht="95.25" customHeight="1">
      <c r="A75" s="31" t="s">
        <v>394</v>
      </c>
      <c r="B75" s="32" t="s">
        <v>496</v>
      </c>
      <c r="C75" s="40"/>
      <c r="D75" s="33">
        <f t="shared" si="2"/>
        <v>0</v>
      </c>
      <c r="E75" s="33">
        <v>0</v>
      </c>
      <c r="F75" s="29" t="s">
        <v>282</v>
      </c>
    </row>
    <row r="76" spans="1:6" s="30" customFormat="1" ht="54.75" customHeight="1">
      <c r="A76" s="31" t="s">
        <v>207</v>
      </c>
      <c r="B76" s="32" t="s">
        <v>497</v>
      </c>
      <c r="C76" s="22"/>
      <c r="D76" s="33">
        <f t="shared" si="2"/>
        <v>0</v>
      </c>
      <c r="E76" s="33">
        <v>0</v>
      </c>
      <c r="F76" s="29" t="s">
        <v>282</v>
      </c>
    </row>
    <row r="77" spans="1:18" s="30" customFormat="1" ht="67.5" customHeight="1">
      <c r="A77" s="20" t="s">
        <v>316</v>
      </c>
      <c r="B77" s="32" t="s">
        <v>498</v>
      </c>
      <c r="C77" s="22"/>
      <c r="D77" s="33">
        <f t="shared" si="2"/>
        <v>0</v>
      </c>
      <c r="E77" s="33">
        <v>0</v>
      </c>
      <c r="F77" s="29" t="s">
        <v>282</v>
      </c>
      <c r="R77" s="310"/>
    </row>
    <row r="78" spans="1:6" s="30" customFormat="1" ht="29.25" customHeight="1">
      <c r="A78" s="26">
        <v>1350</v>
      </c>
      <c r="B78" s="27" t="s">
        <v>499</v>
      </c>
      <c r="C78" s="28">
        <v>7422</v>
      </c>
      <c r="D78" s="33">
        <f t="shared" si="2"/>
        <v>63468</v>
      </c>
      <c r="E78" s="25">
        <f>SUM(E79,E86)</f>
        <v>63468</v>
      </c>
      <c r="F78" s="29" t="s">
        <v>282</v>
      </c>
    </row>
    <row r="79" spans="1:21" s="30" customFormat="1" ht="12.75">
      <c r="A79" s="31" t="s">
        <v>58</v>
      </c>
      <c r="B79" s="32" t="s">
        <v>1036</v>
      </c>
      <c r="C79" s="43"/>
      <c r="D79" s="33">
        <f t="shared" si="2"/>
        <v>55118</v>
      </c>
      <c r="E79" s="33">
        <f>SUM(E80:E85)</f>
        <v>55118</v>
      </c>
      <c r="F79" s="29" t="s">
        <v>282</v>
      </c>
      <c r="H79" s="44" t="s">
        <v>418</v>
      </c>
      <c r="I79" s="44" t="s">
        <v>415</v>
      </c>
      <c r="J79" s="45">
        <v>58</v>
      </c>
      <c r="R79" s="34"/>
      <c r="S79" s="34"/>
      <c r="T79" s="34"/>
      <c r="U79" s="34"/>
    </row>
    <row r="80" spans="1:21" s="30" customFormat="1" ht="25.5">
      <c r="A80" s="31"/>
      <c r="B80" s="32" t="s">
        <v>1042</v>
      </c>
      <c r="C80" s="43"/>
      <c r="D80" s="33">
        <f aca="true" t="shared" si="3" ref="D80:D85">E80</f>
        <v>4806</v>
      </c>
      <c r="E80" s="33">
        <v>4806</v>
      </c>
      <c r="F80" s="29"/>
      <c r="H80" s="44"/>
      <c r="I80" s="44"/>
      <c r="J80" s="45"/>
      <c r="R80" s="34"/>
      <c r="S80" s="34"/>
      <c r="T80" s="34"/>
      <c r="U80" s="34"/>
    </row>
    <row r="81" spans="1:21" s="30" customFormat="1" ht="25.5">
      <c r="A81" s="31"/>
      <c r="B81" s="32" t="s">
        <v>1038</v>
      </c>
      <c r="C81" s="43"/>
      <c r="D81" s="33">
        <f t="shared" si="3"/>
        <v>4092</v>
      </c>
      <c r="E81" s="33">
        <v>4092</v>
      </c>
      <c r="F81" s="29"/>
      <c r="H81" s="44"/>
      <c r="I81" s="44"/>
      <c r="J81" s="45"/>
      <c r="R81" s="34"/>
      <c r="S81" s="34"/>
      <c r="T81" s="34"/>
      <c r="U81" s="34"/>
    </row>
    <row r="82" spans="1:21" s="30" customFormat="1" ht="12.75">
      <c r="A82" s="31"/>
      <c r="B82" s="32" t="s">
        <v>1037</v>
      </c>
      <c r="C82" s="43"/>
      <c r="D82" s="33">
        <f t="shared" si="3"/>
        <v>27980</v>
      </c>
      <c r="E82" s="33">
        <v>27980</v>
      </c>
      <c r="F82" s="29"/>
      <c r="H82" s="44"/>
      <c r="I82" s="44"/>
      <c r="J82" s="45"/>
      <c r="R82" s="34"/>
      <c r="S82" s="34"/>
      <c r="T82" s="34"/>
      <c r="U82" s="34"/>
    </row>
    <row r="83" spans="1:21" s="30" customFormat="1" ht="12.75">
      <c r="A83" s="31"/>
      <c r="B83" s="32" t="s">
        <v>1041</v>
      </c>
      <c r="C83" s="43"/>
      <c r="D83" s="33">
        <f t="shared" si="3"/>
        <v>18000</v>
      </c>
      <c r="E83" s="33">
        <v>18000</v>
      </c>
      <c r="F83" s="29"/>
      <c r="H83" s="44"/>
      <c r="I83" s="44"/>
      <c r="J83" s="45"/>
      <c r="R83" s="34"/>
      <c r="S83" s="34"/>
      <c r="T83" s="34"/>
      <c r="U83" s="34"/>
    </row>
    <row r="84" spans="1:21" s="30" customFormat="1" ht="25.5">
      <c r="A84" s="31"/>
      <c r="B84" s="32" t="s">
        <v>1039</v>
      </c>
      <c r="C84" s="43"/>
      <c r="D84" s="33">
        <f t="shared" si="3"/>
        <v>80</v>
      </c>
      <c r="E84" s="33">
        <v>80</v>
      </c>
      <c r="F84" s="29"/>
      <c r="H84" s="44"/>
      <c r="I84" s="44"/>
      <c r="J84" s="45"/>
      <c r="R84" s="34"/>
      <c r="S84" s="34"/>
      <c r="T84" s="34"/>
      <c r="U84" s="34"/>
    </row>
    <row r="85" spans="1:21" s="30" customFormat="1" ht="12.75">
      <c r="A85" s="31"/>
      <c r="B85" s="32" t="s">
        <v>1040</v>
      </c>
      <c r="C85" s="43"/>
      <c r="D85" s="33">
        <f t="shared" si="3"/>
        <v>160</v>
      </c>
      <c r="E85" s="33">
        <v>160</v>
      </c>
      <c r="F85" s="29"/>
      <c r="H85" s="44"/>
      <c r="I85" s="44"/>
      <c r="J85" s="45"/>
      <c r="R85" s="34"/>
      <c r="S85" s="34"/>
      <c r="T85" s="34"/>
      <c r="U85" s="34"/>
    </row>
    <row r="86" spans="1:25" ht="39" customHeight="1">
      <c r="A86" s="31" t="s">
        <v>59</v>
      </c>
      <c r="B86" s="32" t="s">
        <v>500</v>
      </c>
      <c r="C86" s="22"/>
      <c r="D86" s="33">
        <f t="shared" si="2"/>
        <v>8350</v>
      </c>
      <c r="E86" s="33">
        <v>8350</v>
      </c>
      <c r="F86" s="29" t="s">
        <v>282</v>
      </c>
      <c r="H86" s="44">
        <v>9540</v>
      </c>
      <c r="I86" s="44">
        <v>3960</v>
      </c>
      <c r="J86" s="18">
        <v>30</v>
      </c>
      <c r="R86" s="34"/>
      <c r="S86" s="34"/>
      <c r="T86" s="34"/>
      <c r="U86" s="34"/>
      <c r="W86" s="30"/>
      <c r="Y86" s="30"/>
    </row>
    <row r="87" spans="1:8" s="30" customFormat="1" ht="28.5" customHeight="1">
      <c r="A87" s="26">
        <v>1360</v>
      </c>
      <c r="B87" s="27" t="s">
        <v>501</v>
      </c>
      <c r="C87" s="28">
        <v>7431</v>
      </c>
      <c r="D87" s="33">
        <f t="shared" si="2"/>
        <v>200</v>
      </c>
      <c r="E87" s="25">
        <f>SUM(E88:E89)</f>
        <v>200</v>
      </c>
      <c r="F87" s="29" t="s">
        <v>282</v>
      </c>
      <c r="G87" s="18"/>
      <c r="H87" s="18"/>
    </row>
    <row r="88" spans="1:21" ht="54" customHeight="1">
      <c r="A88" s="31" t="s">
        <v>60</v>
      </c>
      <c r="B88" s="32" t="s">
        <v>502</v>
      </c>
      <c r="C88" s="40"/>
      <c r="D88" s="33">
        <f>SUM(E88:F88)</f>
        <v>200</v>
      </c>
      <c r="E88" s="33">
        <v>200</v>
      </c>
      <c r="F88" s="29" t="s">
        <v>282</v>
      </c>
      <c r="R88" s="34"/>
      <c r="S88" s="34"/>
      <c r="T88" s="34"/>
      <c r="U88" s="34"/>
    </row>
    <row r="89" spans="1:21" s="30" customFormat="1" ht="38.25">
      <c r="A89" s="31" t="s">
        <v>61</v>
      </c>
      <c r="B89" s="32" t="s">
        <v>503</v>
      </c>
      <c r="C89" s="40"/>
      <c r="D89" s="33">
        <f t="shared" si="2"/>
        <v>0</v>
      </c>
      <c r="E89" s="33"/>
      <c r="F89" s="29" t="s">
        <v>282</v>
      </c>
      <c r="R89" s="34"/>
      <c r="S89" s="34"/>
      <c r="T89" s="34"/>
      <c r="U89" s="34"/>
    </row>
    <row r="90" spans="1:6" s="30" customFormat="1" ht="28.5" customHeight="1">
      <c r="A90" s="26">
        <v>1370</v>
      </c>
      <c r="B90" s="27" t="s">
        <v>504</v>
      </c>
      <c r="C90" s="28">
        <v>7441</v>
      </c>
      <c r="D90" s="33">
        <f t="shared" si="2"/>
        <v>0</v>
      </c>
      <c r="E90" s="33">
        <f>SUM(E91:E92)</f>
        <v>0</v>
      </c>
      <c r="F90" s="29" t="s">
        <v>282</v>
      </c>
    </row>
    <row r="91" spans="1:6" s="30" customFormat="1" ht="108.75" customHeight="1">
      <c r="A91" s="20" t="s">
        <v>62</v>
      </c>
      <c r="B91" s="32" t="s">
        <v>505</v>
      </c>
      <c r="C91" s="40"/>
      <c r="D91" s="33">
        <f t="shared" si="2"/>
        <v>0</v>
      </c>
      <c r="E91" s="33"/>
      <c r="F91" s="29" t="s">
        <v>282</v>
      </c>
    </row>
    <row r="92" spans="1:6" s="30" customFormat="1" ht="109.5" customHeight="1">
      <c r="A92" s="20" t="s">
        <v>289</v>
      </c>
      <c r="B92" s="32" t="s">
        <v>506</v>
      </c>
      <c r="C92" s="40"/>
      <c r="D92" s="33">
        <f t="shared" si="2"/>
        <v>0</v>
      </c>
      <c r="E92" s="33"/>
      <c r="F92" s="29" t="s">
        <v>282</v>
      </c>
    </row>
    <row r="93" spans="1:6" s="30" customFormat="1" ht="27.75" customHeight="1">
      <c r="A93" s="26">
        <v>1380</v>
      </c>
      <c r="B93" s="27" t="s">
        <v>507</v>
      </c>
      <c r="C93" s="28">
        <v>7442</v>
      </c>
      <c r="D93" s="33">
        <f t="shared" si="2"/>
        <v>0</v>
      </c>
      <c r="E93" s="29" t="s">
        <v>282</v>
      </c>
      <c r="F93" s="33">
        <f>SUM(F94:F95)</f>
        <v>0</v>
      </c>
    </row>
    <row r="94" spans="1:6" ht="111" customHeight="1">
      <c r="A94" s="31" t="s">
        <v>63</v>
      </c>
      <c r="B94" s="32" t="s">
        <v>508</v>
      </c>
      <c r="C94" s="40"/>
      <c r="D94" s="33">
        <f t="shared" si="2"/>
        <v>0</v>
      </c>
      <c r="E94" s="29" t="s">
        <v>282</v>
      </c>
      <c r="F94" s="33"/>
    </row>
    <row r="95" spans="1:6" s="30" customFormat="1" ht="123" customHeight="1">
      <c r="A95" s="31" t="s">
        <v>64</v>
      </c>
      <c r="B95" s="32" t="s">
        <v>509</v>
      </c>
      <c r="C95" s="40"/>
      <c r="D95" s="33">
        <f>SUM(E95:F95)</f>
        <v>0</v>
      </c>
      <c r="E95" s="29" t="s">
        <v>282</v>
      </c>
      <c r="F95" s="33"/>
    </row>
    <row r="96" spans="1:6" s="30" customFormat="1" ht="28.5" customHeight="1">
      <c r="A96" s="31" t="s">
        <v>208</v>
      </c>
      <c r="B96" s="27" t="s">
        <v>510</v>
      </c>
      <c r="C96" s="28">
        <v>7451</v>
      </c>
      <c r="D96" s="33">
        <f>SUM(D97:D99)</f>
        <v>0</v>
      </c>
      <c r="E96" s="25">
        <f>SUM(E99)</f>
        <v>0</v>
      </c>
      <c r="F96" s="33">
        <f>SUM(F97:F99)</f>
        <v>0</v>
      </c>
    </row>
    <row r="97" spans="1:6" ht="27">
      <c r="A97" s="31" t="s">
        <v>209</v>
      </c>
      <c r="B97" s="32" t="s">
        <v>511</v>
      </c>
      <c r="C97" s="40"/>
      <c r="D97" s="33">
        <f>SUM(E97:F97)</f>
        <v>0</v>
      </c>
      <c r="E97" s="29" t="s">
        <v>282</v>
      </c>
      <c r="F97" s="33"/>
    </row>
    <row r="98" spans="1:6" ht="27">
      <c r="A98" s="31" t="s">
        <v>210</v>
      </c>
      <c r="B98" s="32" t="s">
        <v>512</v>
      </c>
      <c r="C98" s="40"/>
      <c r="D98" s="33">
        <v>0</v>
      </c>
      <c r="E98" s="29" t="s">
        <v>282</v>
      </c>
      <c r="F98" s="33">
        <v>0</v>
      </c>
    </row>
    <row r="99" spans="1:9" ht="39.75" customHeight="1">
      <c r="A99" s="31" t="s">
        <v>211</v>
      </c>
      <c r="B99" s="32" t="s">
        <v>513</v>
      </c>
      <c r="C99" s="40"/>
      <c r="D99" s="33">
        <f>SUM(E99:F99)</f>
        <v>0</v>
      </c>
      <c r="E99" s="33"/>
      <c r="F99" s="33"/>
      <c r="H99" s="44"/>
      <c r="I99" s="39"/>
    </row>
    <row r="100" spans="3:6" ht="13.5">
      <c r="C100" s="18"/>
      <c r="E100" s="18"/>
      <c r="F100" s="18"/>
    </row>
    <row r="101" spans="1:6" ht="17.25">
      <c r="A101" s="340" t="s">
        <v>514</v>
      </c>
      <c r="B101" s="340"/>
      <c r="C101" s="340"/>
      <c r="D101" s="340"/>
      <c r="E101" s="340"/>
      <c r="F101" s="18"/>
    </row>
    <row r="102" spans="1:6" ht="45.75" customHeight="1">
      <c r="A102" s="47"/>
      <c r="B102" s="341" t="s">
        <v>515</v>
      </c>
      <c r="C102" s="341"/>
      <c r="D102" s="341"/>
      <c r="E102" s="341"/>
      <c r="F102" s="18"/>
    </row>
    <row r="103" spans="1:6" ht="17.25">
      <c r="A103" s="47"/>
      <c r="B103" s="48"/>
      <c r="C103" s="49"/>
      <c r="D103" s="333" t="s">
        <v>427</v>
      </c>
      <c r="E103" s="333"/>
      <c r="F103" s="18"/>
    </row>
    <row r="104" spans="1:6" ht="57" customHeight="1">
      <c r="A104" s="54" t="s">
        <v>516</v>
      </c>
      <c r="B104" s="54" t="s">
        <v>429</v>
      </c>
      <c r="C104" s="274" t="s">
        <v>517</v>
      </c>
      <c r="D104" s="274" t="s">
        <v>518</v>
      </c>
      <c r="E104" s="274" t="s">
        <v>519</v>
      </c>
      <c r="F104" s="18"/>
    </row>
    <row r="105" spans="1:6" ht="21" customHeight="1">
      <c r="A105" s="55"/>
      <c r="B105" s="56"/>
      <c r="C105" s="22">
        <v>1</v>
      </c>
      <c r="D105" s="22">
        <v>2</v>
      </c>
      <c r="E105" s="22">
        <v>3</v>
      </c>
      <c r="F105" s="18"/>
    </row>
    <row r="106" spans="1:6" ht="40.5">
      <c r="A106" s="22">
        <v>1</v>
      </c>
      <c r="B106" s="50" t="s">
        <v>437</v>
      </c>
      <c r="C106" s="29">
        <v>88112.8</v>
      </c>
      <c r="D106" s="29">
        <v>85545.6</v>
      </c>
      <c r="E106" s="29">
        <v>51976.8</v>
      </c>
      <c r="F106" s="18"/>
    </row>
    <row r="107" spans="1:6" ht="27">
      <c r="A107" s="22">
        <v>2</v>
      </c>
      <c r="B107" s="50" t="s">
        <v>520</v>
      </c>
      <c r="C107" s="29">
        <v>28729</v>
      </c>
      <c r="D107" s="29">
        <v>27670.5</v>
      </c>
      <c r="E107" s="29">
        <v>9816.5</v>
      </c>
      <c r="F107" s="18"/>
    </row>
    <row r="108" spans="1:6" ht="13.5">
      <c r="A108" s="22">
        <v>3</v>
      </c>
      <c r="B108" s="50" t="s">
        <v>440</v>
      </c>
      <c r="C108" s="29">
        <v>24438.7</v>
      </c>
      <c r="D108" s="29">
        <v>23461.6</v>
      </c>
      <c r="E108" s="29">
        <v>42637.9</v>
      </c>
      <c r="F108" s="18"/>
    </row>
    <row r="109" spans="1:6" ht="13.5">
      <c r="A109" s="22">
        <v>4</v>
      </c>
      <c r="B109" s="50" t="s">
        <v>521</v>
      </c>
      <c r="C109" s="51">
        <v>0</v>
      </c>
      <c r="D109" s="51">
        <v>0</v>
      </c>
      <c r="E109" s="22" t="s">
        <v>282</v>
      </c>
      <c r="F109" s="18"/>
    </row>
    <row r="110" spans="1:6" ht="13.5">
      <c r="A110" s="22">
        <v>5</v>
      </c>
      <c r="B110" s="50" t="s">
        <v>522</v>
      </c>
      <c r="C110" s="51">
        <v>0</v>
      </c>
      <c r="D110" s="51">
        <v>0</v>
      </c>
      <c r="E110" s="22" t="s">
        <v>282</v>
      </c>
      <c r="F110" s="18"/>
    </row>
    <row r="111" spans="3:6" ht="13.5">
      <c r="C111" s="18"/>
      <c r="E111" s="18"/>
      <c r="F111" s="18"/>
    </row>
    <row r="112" spans="3:6" ht="13.5">
      <c r="C112" s="18"/>
      <c r="E112" s="18"/>
      <c r="F112" s="18"/>
    </row>
    <row r="113" spans="3:6" ht="13.5">
      <c r="C113" s="18"/>
      <c r="E113" s="18"/>
      <c r="F113" s="18"/>
    </row>
    <row r="114" spans="3:6" ht="13.5">
      <c r="C114" s="18"/>
      <c r="E114" s="18"/>
      <c r="F114" s="18"/>
    </row>
    <row r="115" spans="3:6" ht="13.5">
      <c r="C115" s="18"/>
      <c r="E115" s="18"/>
      <c r="F115" s="18"/>
    </row>
    <row r="116" spans="3:6" ht="13.5">
      <c r="C116" s="18"/>
      <c r="E116" s="18"/>
      <c r="F116" s="18"/>
    </row>
    <row r="117" spans="3:6" ht="13.5">
      <c r="C117" s="18"/>
      <c r="E117" s="18"/>
      <c r="F117" s="18"/>
    </row>
    <row r="118" spans="3:6" ht="13.5">
      <c r="C118" s="18"/>
      <c r="E118" s="18"/>
      <c r="F118" s="18"/>
    </row>
    <row r="119" spans="3:6" ht="13.5">
      <c r="C119" s="18"/>
      <c r="E119" s="18"/>
      <c r="F119" s="18"/>
    </row>
    <row r="120" spans="3:6" ht="13.5">
      <c r="C120" s="18"/>
      <c r="E120" s="18"/>
      <c r="F120" s="18"/>
    </row>
    <row r="121" spans="3:6" ht="13.5">
      <c r="C121" s="18"/>
      <c r="E121" s="18"/>
      <c r="F121" s="18"/>
    </row>
    <row r="122" spans="3:6" ht="13.5">
      <c r="C122" s="18"/>
      <c r="E122" s="18"/>
      <c r="F122" s="18"/>
    </row>
    <row r="123" spans="3:6" ht="13.5">
      <c r="C123" s="18"/>
      <c r="E123" s="18"/>
      <c r="F123" s="18"/>
    </row>
    <row r="124" spans="3:6" ht="13.5">
      <c r="C124" s="18"/>
      <c r="E124" s="18"/>
      <c r="F124" s="18"/>
    </row>
    <row r="125" spans="3:6" ht="13.5">
      <c r="C125" s="18"/>
      <c r="E125" s="18"/>
      <c r="F125" s="18"/>
    </row>
    <row r="126" spans="3:6" ht="13.5">
      <c r="C126" s="18"/>
      <c r="E126" s="18"/>
      <c r="F126" s="18"/>
    </row>
    <row r="127" spans="3:6" ht="13.5">
      <c r="C127" s="18"/>
      <c r="E127" s="18"/>
      <c r="F127" s="18"/>
    </row>
    <row r="128" spans="3:6" ht="13.5">
      <c r="C128" s="18"/>
      <c r="E128" s="18"/>
      <c r="F128" s="18"/>
    </row>
    <row r="129" spans="3:6" ht="13.5">
      <c r="C129" s="18"/>
      <c r="E129" s="18"/>
      <c r="F129" s="18"/>
    </row>
    <row r="130" spans="3:6" ht="13.5">
      <c r="C130" s="18"/>
      <c r="E130" s="18"/>
      <c r="F130" s="18"/>
    </row>
    <row r="131" spans="3:6" ht="13.5">
      <c r="C131" s="18"/>
      <c r="E131" s="18"/>
      <c r="F131" s="18"/>
    </row>
    <row r="132" spans="3:6" ht="13.5">
      <c r="C132" s="18"/>
      <c r="E132" s="18"/>
      <c r="F132" s="18"/>
    </row>
    <row r="133" spans="3:6" ht="13.5">
      <c r="C133" s="18"/>
      <c r="E133" s="18"/>
      <c r="F133" s="18"/>
    </row>
    <row r="134" spans="3:6" ht="13.5">
      <c r="C134" s="18"/>
      <c r="E134" s="18"/>
      <c r="F134" s="18"/>
    </row>
    <row r="135" spans="3:6" ht="13.5">
      <c r="C135" s="18"/>
      <c r="E135" s="18"/>
      <c r="F135" s="18"/>
    </row>
    <row r="136" spans="3:6" ht="13.5">
      <c r="C136" s="18"/>
      <c r="E136" s="18"/>
      <c r="F136" s="18"/>
    </row>
    <row r="137" spans="3:6" ht="13.5">
      <c r="C137" s="18"/>
      <c r="E137" s="18"/>
      <c r="F137" s="18"/>
    </row>
    <row r="138" spans="3:6" ht="13.5">
      <c r="C138" s="18"/>
      <c r="E138" s="18"/>
      <c r="F138" s="18"/>
    </row>
    <row r="139" spans="3:6" ht="13.5">
      <c r="C139" s="18"/>
      <c r="E139" s="18"/>
      <c r="F139" s="18"/>
    </row>
    <row r="140" spans="3:6" ht="13.5">
      <c r="C140" s="18"/>
      <c r="E140" s="18"/>
      <c r="F140" s="18"/>
    </row>
    <row r="141" spans="3:6" ht="13.5">
      <c r="C141" s="18"/>
      <c r="E141" s="18"/>
      <c r="F141" s="18"/>
    </row>
    <row r="142" spans="3:6" ht="13.5">
      <c r="C142" s="18"/>
      <c r="E142" s="18"/>
      <c r="F142" s="18"/>
    </row>
    <row r="143" spans="3:6" ht="13.5">
      <c r="C143" s="18"/>
      <c r="E143" s="18"/>
      <c r="F143" s="18"/>
    </row>
    <row r="144" spans="3:6" ht="13.5">
      <c r="C144" s="18"/>
      <c r="E144" s="18"/>
      <c r="F144" s="18"/>
    </row>
    <row r="145" spans="3:6" ht="13.5">
      <c r="C145" s="18"/>
      <c r="E145" s="18"/>
      <c r="F145" s="18"/>
    </row>
    <row r="146" spans="3:6" ht="13.5">
      <c r="C146" s="18"/>
      <c r="E146" s="18"/>
      <c r="F146" s="18"/>
    </row>
    <row r="147" spans="3:6" ht="13.5">
      <c r="C147" s="18"/>
      <c r="E147" s="18"/>
      <c r="F147" s="18"/>
    </row>
    <row r="148" spans="3:6" ht="13.5">
      <c r="C148" s="18"/>
      <c r="E148" s="18"/>
      <c r="F148" s="18"/>
    </row>
    <row r="149" spans="3:6" ht="13.5">
      <c r="C149" s="18"/>
      <c r="E149" s="18"/>
      <c r="F149" s="18"/>
    </row>
    <row r="150" spans="3:6" ht="13.5">
      <c r="C150" s="18"/>
      <c r="E150" s="18"/>
      <c r="F150" s="18"/>
    </row>
    <row r="151" spans="3:6" ht="13.5">
      <c r="C151" s="18"/>
      <c r="E151" s="18"/>
      <c r="F151" s="18"/>
    </row>
    <row r="152" spans="3:6" ht="13.5">
      <c r="C152" s="18"/>
      <c r="E152" s="18"/>
      <c r="F152" s="18"/>
    </row>
    <row r="153" spans="3:6" ht="13.5">
      <c r="C153" s="18"/>
      <c r="E153" s="18"/>
      <c r="F153" s="18"/>
    </row>
    <row r="154" spans="3:6" ht="13.5">
      <c r="C154" s="18"/>
      <c r="E154" s="18"/>
      <c r="F154" s="18"/>
    </row>
    <row r="155" spans="3:6" ht="13.5">
      <c r="C155" s="18"/>
      <c r="E155" s="18"/>
      <c r="F155" s="18"/>
    </row>
    <row r="156" spans="3:6" ht="13.5">
      <c r="C156" s="18"/>
      <c r="E156" s="18"/>
      <c r="F156" s="18"/>
    </row>
    <row r="157" spans="3:6" ht="13.5">
      <c r="C157" s="18"/>
      <c r="E157" s="18"/>
      <c r="F157" s="18"/>
    </row>
    <row r="158" spans="3:6" ht="13.5">
      <c r="C158" s="18"/>
      <c r="E158" s="18"/>
      <c r="F158" s="18"/>
    </row>
    <row r="159" spans="3:6" ht="13.5">
      <c r="C159" s="18"/>
      <c r="E159" s="18"/>
      <c r="F159" s="18"/>
    </row>
    <row r="160" spans="3:6" ht="13.5">
      <c r="C160" s="18"/>
      <c r="E160" s="18"/>
      <c r="F160" s="18"/>
    </row>
    <row r="161" spans="3:6" ht="13.5">
      <c r="C161" s="18"/>
      <c r="E161" s="18"/>
      <c r="F161" s="18"/>
    </row>
    <row r="162" spans="3:6" ht="13.5">
      <c r="C162" s="18"/>
      <c r="E162" s="18"/>
      <c r="F162" s="18"/>
    </row>
    <row r="163" spans="3:6" ht="13.5">
      <c r="C163" s="18"/>
      <c r="E163" s="18"/>
      <c r="F163" s="18"/>
    </row>
    <row r="164" spans="3:6" ht="13.5">
      <c r="C164" s="18"/>
      <c r="E164" s="18"/>
      <c r="F164" s="18"/>
    </row>
    <row r="165" spans="3:6" ht="13.5">
      <c r="C165" s="18"/>
      <c r="E165" s="18"/>
      <c r="F165" s="18"/>
    </row>
    <row r="166" spans="3:6" ht="13.5">
      <c r="C166" s="18"/>
      <c r="E166" s="18"/>
      <c r="F166" s="18"/>
    </row>
    <row r="167" spans="3:6" ht="13.5">
      <c r="C167" s="18"/>
      <c r="E167" s="18"/>
      <c r="F167" s="18"/>
    </row>
    <row r="168" spans="3:6" ht="13.5">
      <c r="C168" s="18"/>
      <c r="E168" s="18"/>
      <c r="F168" s="18"/>
    </row>
    <row r="169" spans="3:6" ht="13.5">
      <c r="C169" s="18"/>
      <c r="E169" s="18"/>
      <c r="F169" s="18"/>
    </row>
    <row r="170" spans="3:6" ht="13.5">
      <c r="C170" s="18"/>
      <c r="E170" s="18"/>
      <c r="F170" s="18"/>
    </row>
    <row r="171" spans="3:6" ht="13.5">
      <c r="C171" s="18"/>
      <c r="E171" s="18"/>
      <c r="F171" s="18"/>
    </row>
    <row r="172" spans="3:6" ht="13.5">
      <c r="C172" s="18"/>
      <c r="E172" s="18"/>
      <c r="F172" s="18"/>
    </row>
  </sheetData>
  <sheetProtection/>
  <mergeCells count="10">
    <mergeCell ref="D103:E103"/>
    <mergeCell ref="C4:C5"/>
    <mergeCell ref="A4:A5"/>
    <mergeCell ref="E4:F4"/>
    <mergeCell ref="A1:F1"/>
    <mergeCell ref="A2:F2"/>
    <mergeCell ref="D4:D5"/>
    <mergeCell ref="B4:B5"/>
    <mergeCell ref="A101:E101"/>
    <mergeCell ref="B102:E102"/>
  </mergeCells>
  <printOptions/>
  <pageMargins left="0.6692913385826772" right="0" top="0.3937007874015748" bottom="0.4724409448818898" header="0" footer="0"/>
  <pageSetup firstPageNumber="2" useFirstPageNumber="1" horizontalDpi="600" verticalDpi="600" orientation="portrait" paperSize="9" r:id="rId3"/>
  <headerFooter alignWithMargins="0">
    <oddFooter>&amp;C&amp;P&amp;RԲյուջե 2018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8"/>
  <sheetViews>
    <sheetView showGridLines="0" zoomScalePageLayoutView="0" workbookViewId="0" topLeftCell="A74">
      <selection activeCell="M8" sqref="M8"/>
    </sheetView>
  </sheetViews>
  <sheetFormatPr defaultColWidth="9.140625" defaultRowHeight="12.75"/>
  <cols>
    <col min="1" max="1" width="5.140625" style="47" customWidth="1"/>
    <col min="2" max="2" width="6.421875" style="126" customWidth="1"/>
    <col min="3" max="3" width="6.28125" style="127" customWidth="1"/>
    <col min="4" max="4" width="5.00390625" style="128" customWidth="1"/>
    <col min="5" max="5" width="43.8515625" style="48" customWidth="1"/>
    <col min="6" max="6" width="13.28125" style="68" hidden="1" customWidth="1"/>
    <col min="7" max="7" width="10.8515625" style="49" customWidth="1"/>
    <col min="8" max="8" width="10.57421875" style="49" customWidth="1"/>
    <col min="9" max="9" width="10.421875" style="49" customWidth="1"/>
    <col min="10" max="10" width="9.140625" style="49" customWidth="1"/>
    <col min="11" max="11" width="9.140625" style="59" customWidth="1"/>
    <col min="12" max="12" width="9.7109375" style="49" bestFit="1" customWidth="1"/>
    <col min="13" max="13" width="10.7109375" style="49" bestFit="1" customWidth="1"/>
    <col min="14" max="16384" width="9.140625" style="49" customWidth="1"/>
  </cols>
  <sheetData>
    <row r="1" spans="1:9" ht="20.25">
      <c r="A1" s="344" t="s">
        <v>524</v>
      </c>
      <c r="B1" s="344"/>
      <c r="C1" s="344"/>
      <c r="D1" s="344"/>
      <c r="E1" s="344"/>
      <c r="F1" s="344"/>
      <c r="G1" s="344"/>
      <c r="H1" s="344"/>
      <c r="I1" s="344"/>
    </row>
    <row r="2" spans="1:9" ht="31.5" customHeight="1">
      <c r="A2" s="345" t="s">
        <v>526</v>
      </c>
      <c r="B2" s="345"/>
      <c r="C2" s="345"/>
      <c r="D2" s="345"/>
      <c r="E2" s="345"/>
      <c r="F2" s="345"/>
      <c r="G2" s="345"/>
      <c r="H2" s="345"/>
      <c r="I2" s="345"/>
    </row>
    <row r="3" spans="1:7" ht="17.25">
      <c r="A3" s="60" t="s">
        <v>527</v>
      </c>
      <c r="B3" s="61"/>
      <c r="C3" s="62"/>
      <c r="D3" s="62"/>
      <c r="E3" s="63"/>
      <c r="F3" s="64"/>
      <c r="G3" s="64"/>
    </row>
    <row r="4" spans="2:10" ht="18" customHeight="1">
      <c r="B4" s="65"/>
      <c r="C4" s="66"/>
      <c r="D4" s="66"/>
      <c r="E4" s="67"/>
      <c r="H4" s="69" t="s">
        <v>525</v>
      </c>
      <c r="I4" s="69"/>
      <c r="J4" s="69"/>
    </row>
    <row r="5" spans="1:11" s="72" customFormat="1" ht="15.75" customHeight="1">
      <c r="A5" s="346" t="s">
        <v>528</v>
      </c>
      <c r="B5" s="351" t="s">
        <v>529</v>
      </c>
      <c r="C5" s="342" t="s">
        <v>530</v>
      </c>
      <c r="D5" s="342" t="s">
        <v>531</v>
      </c>
      <c r="E5" s="347" t="s">
        <v>532</v>
      </c>
      <c r="F5" s="348" t="s">
        <v>280</v>
      </c>
      <c r="G5" s="349" t="s">
        <v>536</v>
      </c>
      <c r="H5" s="70" t="s">
        <v>533</v>
      </c>
      <c r="I5" s="71"/>
      <c r="K5" s="73"/>
    </row>
    <row r="6" spans="1:13" s="74" customFormat="1" ht="36" customHeight="1">
      <c r="A6" s="346"/>
      <c r="B6" s="352"/>
      <c r="C6" s="343"/>
      <c r="D6" s="343"/>
      <c r="E6" s="347"/>
      <c r="F6" s="348"/>
      <c r="G6" s="350"/>
      <c r="H6" s="21" t="s">
        <v>534</v>
      </c>
      <c r="I6" s="21" t="s">
        <v>535</v>
      </c>
      <c r="K6" s="75"/>
      <c r="M6" s="76"/>
    </row>
    <row r="7" spans="1:13" s="78" customFormat="1" ht="17.25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/>
      <c r="G7" s="77">
        <v>6</v>
      </c>
      <c r="H7" s="77">
        <v>7</v>
      </c>
      <c r="I7" s="77">
        <v>8</v>
      </c>
      <c r="K7" s="79"/>
      <c r="M7" s="76"/>
    </row>
    <row r="8" spans="1:11" s="86" customFormat="1" ht="72" customHeight="1">
      <c r="A8" s="80">
        <v>2000</v>
      </c>
      <c r="B8" s="81" t="s">
        <v>281</v>
      </c>
      <c r="C8" s="82" t="s">
        <v>282</v>
      </c>
      <c r="D8" s="83" t="s">
        <v>282</v>
      </c>
      <c r="E8" s="84" t="s">
        <v>1017</v>
      </c>
      <c r="F8" s="85"/>
      <c r="G8" s="25">
        <f>SUM(G9,G35,G47,G65,G108,G121,G134,G156,G179,G201,G222)</f>
        <v>418624.7</v>
      </c>
      <c r="H8" s="25">
        <f>SUM(H9,H35,H47,H65,H108,H121,H134,H156,H179,H201,H222)</f>
        <v>300529.00000000006</v>
      </c>
      <c r="I8" s="25">
        <f>SUM(I9,I35,I47,I65,I108,I121,I134,I156,I179,I201,I222)</f>
        <v>118095.7</v>
      </c>
      <c r="K8" s="75"/>
    </row>
    <row r="9" spans="1:11" s="89" customFormat="1" ht="71.25" customHeight="1">
      <c r="A9" s="80">
        <v>2100</v>
      </c>
      <c r="B9" s="77" t="s">
        <v>171</v>
      </c>
      <c r="C9" s="77" t="s">
        <v>151</v>
      </c>
      <c r="D9" s="77" t="s">
        <v>151</v>
      </c>
      <c r="E9" s="87" t="s">
        <v>537</v>
      </c>
      <c r="F9" s="88" t="s">
        <v>284</v>
      </c>
      <c r="G9" s="25">
        <f aca="true" t="shared" si="0" ref="G9:G53">SUM(H9:I9)</f>
        <v>100200.40000000001</v>
      </c>
      <c r="H9" s="25">
        <f>SUM(H10+H14+H17+H21+H23+H25+H27+H29)</f>
        <v>98200.40000000001</v>
      </c>
      <c r="I9" s="25">
        <f>SUM(I10+I14+I17+I21+I23+I25+I27+I29)</f>
        <v>2000</v>
      </c>
      <c r="K9" s="90"/>
    </row>
    <row r="10" spans="1:11" s="93" customFormat="1" ht="56.25" customHeight="1">
      <c r="A10" s="80">
        <v>2110</v>
      </c>
      <c r="B10" s="77" t="s">
        <v>171</v>
      </c>
      <c r="C10" s="77" t="s">
        <v>152</v>
      </c>
      <c r="D10" s="77" t="s">
        <v>151</v>
      </c>
      <c r="E10" s="91" t="s">
        <v>538</v>
      </c>
      <c r="F10" s="92" t="s">
        <v>285</v>
      </c>
      <c r="G10" s="25">
        <f t="shared" si="0"/>
        <v>93825.6</v>
      </c>
      <c r="H10" s="25">
        <f>H11+H12</f>
        <v>91825.6</v>
      </c>
      <c r="I10" s="25">
        <f>SUM(I11:I13)</f>
        <v>2000</v>
      </c>
      <c r="K10" s="94"/>
    </row>
    <row r="11" spans="1:14" ht="25.5" customHeight="1">
      <c r="A11" s="80">
        <v>2111</v>
      </c>
      <c r="B11" s="95" t="s">
        <v>171</v>
      </c>
      <c r="C11" s="95" t="s">
        <v>152</v>
      </c>
      <c r="D11" s="95" t="s">
        <v>152</v>
      </c>
      <c r="E11" s="96" t="s">
        <v>539</v>
      </c>
      <c r="F11" s="97" t="s">
        <v>286</v>
      </c>
      <c r="G11" s="25">
        <f t="shared" si="0"/>
        <v>93825.6</v>
      </c>
      <c r="H11" s="25">
        <v>91825.6</v>
      </c>
      <c r="I11" s="25">
        <v>2000</v>
      </c>
      <c r="K11" s="98"/>
      <c r="L11" s="59"/>
      <c r="N11" s="59"/>
    </row>
    <row r="12" spans="1:14" ht="25.5" customHeight="1">
      <c r="A12" s="80">
        <v>2112</v>
      </c>
      <c r="B12" s="95" t="s">
        <v>171</v>
      </c>
      <c r="C12" s="95" t="s">
        <v>152</v>
      </c>
      <c r="D12" s="95" t="s">
        <v>153</v>
      </c>
      <c r="E12" s="96" t="s">
        <v>540</v>
      </c>
      <c r="F12" s="97" t="s">
        <v>287</v>
      </c>
      <c r="G12" s="25">
        <f t="shared" si="0"/>
        <v>0</v>
      </c>
      <c r="H12" s="25"/>
      <c r="I12" s="25"/>
      <c r="N12" s="59"/>
    </row>
    <row r="13" spans="1:9" ht="13.5" customHeight="1">
      <c r="A13" s="80">
        <v>2113</v>
      </c>
      <c r="B13" s="95" t="s">
        <v>171</v>
      </c>
      <c r="C13" s="95" t="s">
        <v>152</v>
      </c>
      <c r="D13" s="95" t="s">
        <v>125</v>
      </c>
      <c r="E13" s="96" t="s">
        <v>541</v>
      </c>
      <c r="F13" s="97" t="s">
        <v>288</v>
      </c>
      <c r="G13" s="25">
        <f t="shared" si="0"/>
        <v>0</v>
      </c>
      <c r="H13" s="25"/>
      <c r="I13" s="25"/>
    </row>
    <row r="14" spans="1:9" ht="15" customHeight="1">
      <c r="A14" s="80">
        <v>2120</v>
      </c>
      <c r="B14" s="77" t="s">
        <v>171</v>
      </c>
      <c r="C14" s="77" t="s">
        <v>153</v>
      </c>
      <c r="D14" s="77" t="s">
        <v>151</v>
      </c>
      <c r="E14" s="91" t="s">
        <v>542</v>
      </c>
      <c r="F14" s="99" t="s">
        <v>290</v>
      </c>
      <c r="G14" s="25">
        <f t="shared" si="0"/>
        <v>0</v>
      </c>
      <c r="H14" s="25">
        <f>SUM(H15:H16)</f>
        <v>0</v>
      </c>
      <c r="I14" s="25">
        <f>SUM(I15:I16)</f>
        <v>0</v>
      </c>
    </row>
    <row r="15" spans="1:9" ht="19.5" customHeight="1">
      <c r="A15" s="80">
        <v>2121</v>
      </c>
      <c r="B15" s="95" t="s">
        <v>171</v>
      </c>
      <c r="C15" s="95" t="s">
        <v>153</v>
      </c>
      <c r="D15" s="95" t="s">
        <v>152</v>
      </c>
      <c r="E15" s="100" t="s">
        <v>543</v>
      </c>
      <c r="F15" s="97" t="s">
        <v>291</v>
      </c>
      <c r="G15" s="25">
        <f t="shared" si="0"/>
        <v>0</v>
      </c>
      <c r="H15" s="25"/>
      <c r="I15" s="25"/>
    </row>
    <row r="16" spans="1:9" ht="27" customHeight="1">
      <c r="A16" s="80">
        <v>2122</v>
      </c>
      <c r="B16" s="95" t="s">
        <v>171</v>
      </c>
      <c r="C16" s="95" t="s">
        <v>153</v>
      </c>
      <c r="D16" s="95" t="s">
        <v>153</v>
      </c>
      <c r="E16" s="96" t="s">
        <v>544</v>
      </c>
      <c r="F16" s="97" t="s">
        <v>292</v>
      </c>
      <c r="G16" s="25">
        <f t="shared" si="0"/>
        <v>0</v>
      </c>
      <c r="H16" s="25"/>
      <c r="I16" s="25"/>
    </row>
    <row r="17" spans="1:9" ht="16.5" customHeight="1">
      <c r="A17" s="80">
        <v>2130</v>
      </c>
      <c r="B17" s="77" t="s">
        <v>171</v>
      </c>
      <c r="C17" s="77" t="s">
        <v>125</v>
      </c>
      <c r="D17" s="77" t="s">
        <v>151</v>
      </c>
      <c r="E17" s="91" t="s">
        <v>545</v>
      </c>
      <c r="F17" s="101" t="s">
        <v>293</v>
      </c>
      <c r="G17" s="25">
        <f t="shared" si="0"/>
        <v>3438.8</v>
      </c>
      <c r="H17" s="25">
        <f>SUM(H18:H20)</f>
        <v>3438.8</v>
      </c>
      <c r="I17" s="25">
        <f>SUM(I18:I20)</f>
        <v>0</v>
      </c>
    </row>
    <row r="18" spans="1:9" ht="26.25" customHeight="1">
      <c r="A18" s="80">
        <v>2131</v>
      </c>
      <c r="B18" s="95" t="s">
        <v>171</v>
      </c>
      <c r="C18" s="95" t="s">
        <v>125</v>
      </c>
      <c r="D18" s="95" t="s">
        <v>152</v>
      </c>
      <c r="E18" s="96" t="s">
        <v>546</v>
      </c>
      <c r="F18" s="97" t="s">
        <v>294</v>
      </c>
      <c r="G18" s="25">
        <f t="shared" si="0"/>
        <v>0</v>
      </c>
      <c r="H18" s="25"/>
      <c r="I18" s="25"/>
    </row>
    <row r="19" spans="1:9" ht="25.5" customHeight="1">
      <c r="A19" s="80">
        <v>2132</v>
      </c>
      <c r="B19" s="95" t="s">
        <v>171</v>
      </c>
      <c r="C19" s="95">
        <v>3</v>
      </c>
      <c r="D19" s="95">
        <v>2</v>
      </c>
      <c r="E19" s="96" t="s">
        <v>547</v>
      </c>
      <c r="F19" s="97" t="s">
        <v>295</v>
      </c>
      <c r="G19" s="25">
        <f t="shared" si="0"/>
        <v>0</v>
      </c>
      <c r="H19" s="25"/>
      <c r="I19" s="25"/>
    </row>
    <row r="20" spans="1:9" ht="14.25" customHeight="1">
      <c r="A20" s="80">
        <v>2133</v>
      </c>
      <c r="B20" s="95" t="s">
        <v>171</v>
      </c>
      <c r="C20" s="95">
        <v>3</v>
      </c>
      <c r="D20" s="95">
        <v>3</v>
      </c>
      <c r="E20" s="96" t="s">
        <v>548</v>
      </c>
      <c r="F20" s="97" t="s">
        <v>296</v>
      </c>
      <c r="G20" s="25">
        <f t="shared" si="0"/>
        <v>3438.8</v>
      </c>
      <c r="H20" s="25">
        <v>3438.8</v>
      </c>
      <c r="I20" s="25"/>
    </row>
    <row r="21" spans="1:9" ht="33" hidden="1">
      <c r="A21" s="80">
        <v>2140</v>
      </c>
      <c r="B21" s="77" t="s">
        <v>171</v>
      </c>
      <c r="C21" s="77">
        <v>4</v>
      </c>
      <c r="D21" s="77">
        <v>0</v>
      </c>
      <c r="E21" s="91" t="s">
        <v>549</v>
      </c>
      <c r="F21" s="92" t="s">
        <v>297</v>
      </c>
      <c r="G21" s="25">
        <f t="shared" si="0"/>
        <v>0</v>
      </c>
      <c r="H21" s="25">
        <f>SUM(H22)</f>
        <v>0</v>
      </c>
      <c r="I21" s="25">
        <f>SUM(I22)</f>
        <v>0</v>
      </c>
    </row>
    <row r="22" spans="1:9" ht="15" customHeight="1" hidden="1">
      <c r="A22" s="80">
        <v>2141</v>
      </c>
      <c r="B22" s="95" t="s">
        <v>171</v>
      </c>
      <c r="C22" s="95">
        <v>4</v>
      </c>
      <c r="D22" s="95">
        <v>1</v>
      </c>
      <c r="E22" s="96" t="s">
        <v>550</v>
      </c>
      <c r="F22" s="102" t="s">
        <v>298</v>
      </c>
      <c r="G22" s="25">
        <f t="shared" si="0"/>
        <v>0</v>
      </c>
      <c r="H22" s="25"/>
      <c r="I22" s="25"/>
    </row>
    <row r="23" spans="1:9" ht="40.5" customHeight="1" hidden="1">
      <c r="A23" s="80">
        <v>2150</v>
      </c>
      <c r="B23" s="77" t="s">
        <v>171</v>
      </c>
      <c r="C23" s="77">
        <v>5</v>
      </c>
      <c r="D23" s="77">
        <v>0</v>
      </c>
      <c r="E23" s="91" t="s">
        <v>551</v>
      </c>
      <c r="F23" s="92" t="s">
        <v>299</v>
      </c>
      <c r="G23" s="25">
        <f t="shared" si="0"/>
        <v>0</v>
      </c>
      <c r="H23" s="25">
        <f>SUM(H24)</f>
        <v>0</v>
      </c>
      <c r="I23" s="25">
        <f>SUM(I24)</f>
        <v>0</v>
      </c>
    </row>
    <row r="24" spans="1:11" ht="40.5" customHeight="1" hidden="1">
      <c r="A24" s="80">
        <v>2151</v>
      </c>
      <c r="B24" s="95" t="s">
        <v>171</v>
      </c>
      <c r="C24" s="95">
        <v>5</v>
      </c>
      <c r="D24" s="95">
        <v>1</v>
      </c>
      <c r="E24" s="96" t="s">
        <v>552</v>
      </c>
      <c r="F24" s="102" t="s">
        <v>300</v>
      </c>
      <c r="G24" s="25">
        <f t="shared" si="0"/>
        <v>0</v>
      </c>
      <c r="H24" s="25"/>
      <c r="I24" s="25">
        <v>0</v>
      </c>
      <c r="K24" s="98"/>
    </row>
    <row r="25" spans="1:9" ht="30" customHeight="1">
      <c r="A25" s="80">
        <v>2160</v>
      </c>
      <c r="B25" s="77" t="s">
        <v>171</v>
      </c>
      <c r="C25" s="77">
        <v>6</v>
      </c>
      <c r="D25" s="77">
        <v>0</v>
      </c>
      <c r="E25" s="91" t="s">
        <v>553</v>
      </c>
      <c r="F25" s="92" t="s">
        <v>301</v>
      </c>
      <c r="G25" s="103">
        <f t="shared" si="0"/>
        <v>2936</v>
      </c>
      <c r="H25" s="103">
        <f>SUM(H26)</f>
        <v>2936</v>
      </c>
      <c r="I25" s="25">
        <f>SUM(I26)</f>
        <v>0</v>
      </c>
    </row>
    <row r="26" spans="1:9" ht="27.75" customHeight="1">
      <c r="A26" s="80">
        <v>2161</v>
      </c>
      <c r="B26" s="95" t="s">
        <v>171</v>
      </c>
      <c r="C26" s="95">
        <v>6</v>
      </c>
      <c r="D26" s="95">
        <v>1</v>
      </c>
      <c r="E26" s="96" t="s">
        <v>554</v>
      </c>
      <c r="F26" s="97" t="s">
        <v>302</v>
      </c>
      <c r="G26" s="103">
        <f t="shared" si="0"/>
        <v>2936</v>
      </c>
      <c r="H26" s="103">
        <v>2936</v>
      </c>
      <c r="I26" s="25"/>
    </row>
    <row r="27" spans="1:9" ht="17.25" customHeight="1">
      <c r="A27" s="80">
        <v>2170</v>
      </c>
      <c r="B27" s="77" t="s">
        <v>171</v>
      </c>
      <c r="C27" s="77">
        <v>7</v>
      </c>
      <c r="D27" s="77">
        <v>0</v>
      </c>
      <c r="E27" s="91" t="s">
        <v>555</v>
      </c>
      <c r="F27" s="97"/>
      <c r="G27" s="25">
        <f t="shared" si="0"/>
        <v>0</v>
      </c>
      <c r="H27" s="25">
        <f>SUM(H29)</f>
        <v>0</v>
      </c>
      <c r="I27" s="25">
        <f>SUM(I29)</f>
        <v>0</v>
      </c>
    </row>
    <row r="28" spans="1:9" ht="17.25">
      <c r="A28" s="80">
        <v>2171</v>
      </c>
      <c r="B28" s="95" t="s">
        <v>171</v>
      </c>
      <c r="C28" s="95">
        <v>7</v>
      </c>
      <c r="D28" s="95">
        <v>1</v>
      </c>
      <c r="E28" s="96" t="s">
        <v>556</v>
      </c>
      <c r="F28" s="97"/>
      <c r="G28" s="25">
        <f t="shared" si="0"/>
        <v>0</v>
      </c>
      <c r="H28" s="25"/>
      <c r="I28" s="25"/>
    </row>
    <row r="29" spans="1:9" ht="40.5" customHeight="1" hidden="1">
      <c r="A29" s="80">
        <v>2180</v>
      </c>
      <c r="B29" s="77" t="s">
        <v>171</v>
      </c>
      <c r="C29" s="77">
        <v>8</v>
      </c>
      <c r="D29" s="77">
        <v>0</v>
      </c>
      <c r="E29" s="91" t="s">
        <v>557</v>
      </c>
      <c r="F29" s="92" t="s">
        <v>303</v>
      </c>
      <c r="G29" s="25">
        <f t="shared" si="0"/>
        <v>0</v>
      </c>
      <c r="H29" s="25">
        <f>SUM(H30)</f>
        <v>0</v>
      </c>
      <c r="I29" s="25">
        <f>SUM(I30)</f>
        <v>0</v>
      </c>
    </row>
    <row r="30" spans="1:9" ht="40.5" customHeight="1" hidden="1">
      <c r="A30" s="80">
        <v>2181</v>
      </c>
      <c r="B30" s="95" t="s">
        <v>171</v>
      </c>
      <c r="C30" s="95">
        <v>8</v>
      </c>
      <c r="D30" s="95">
        <v>1</v>
      </c>
      <c r="E30" s="96" t="s">
        <v>557</v>
      </c>
      <c r="F30" s="102" t="s">
        <v>304</v>
      </c>
      <c r="G30" s="25">
        <f t="shared" si="0"/>
        <v>0</v>
      </c>
      <c r="H30" s="25"/>
      <c r="I30" s="25">
        <f>SUM(I32:I35)</f>
        <v>0</v>
      </c>
    </row>
    <row r="31" spans="1:9" ht="17.25" hidden="1">
      <c r="A31" s="80">
        <v>2182</v>
      </c>
      <c r="B31" s="95" t="s">
        <v>171</v>
      </c>
      <c r="C31" s="95">
        <v>8</v>
      </c>
      <c r="D31" s="95">
        <v>1</v>
      </c>
      <c r="E31" s="96" t="s">
        <v>558</v>
      </c>
      <c r="F31" s="102"/>
      <c r="G31" s="25">
        <f t="shared" si="0"/>
        <v>0</v>
      </c>
      <c r="H31" s="25"/>
      <c r="I31" s="25"/>
    </row>
    <row r="32" spans="1:9" ht="15" customHeight="1" hidden="1">
      <c r="A32" s="80">
        <v>2183</v>
      </c>
      <c r="B32" s="95" t="s">
        <v>171</v>
      </c>
      <c r="C32" s="95">
        <v>8</v>
      </c>
      <c r="D32" s="95">
        <v>1</v>
      </c>
      <c r="E32" s="96" t="s">
        <v>559</v>
      </c>
      <c r="F32" s="102"/>
      <c r="G32" s="25">
        <f t="shared" si="0"/>
        <v>0</v>
      </c>
      <c r="H32" s="25"/>
      <c r="I32" s="25"/>
    </row>
    <row r="33" spans="1:9" ht="27.75" customHeight="1" hidden="1">
      <c r="A33" s="80">
        <v>2184</v>
      </c>
      <c r="B33" s="95" t="s">
        <v>171</v>
      </c>
      <c r="C33" s="95">
        <v>8</v>
      </c>
      <c r="D33" s="95">
        <v>1</v>
      </c>
      <c r="E33" s="96" t="s">
        <v>560</v>
      </c>
      <c r="F33" s="102"/>
      <c r="G33" s="25">
        <f t="shared" si="0"/>
        <v>0</v>
      </c>
      <c r="H33" s="25"/>
      <c r="I33" s="25"/>
    </row>
    <row r="34" spans="1:9" ht="15.75" customHeight="1" hidden="1">
      <c r="A34" s="80">
        <v>2185</v>
      </c>
      <c r="B34" s="95" t="s">
        <v>171</v>
      </c>
      <c r="C34" s="95" t="s">
        <v>134</v>
      </c>
      <c r="D34" s="95" t="s">
        <v>152</v>
      </c>
      <c r="E34" s="96" t="s">
        <v>561</v>
      </c>
      <c r="F34" s="102"/>
      <c r="G34" s="25"/>
      <c r="H34" s="25"/>
      <c r="I34" s="25"/>
    </row>
    <row r="35" spans="1:11" s="89" customFormat="1" ht="21" customHeight="1">
      <c r="A35" s="80">
        <v>2200</v>
      </c>
      <c r="B35" s="77" t="s">
        <v>172</v>
      </c>
      <c r="C35" s="77">
        <v>0</v>
      </c>
      <c r="D35" s="77">
        <v>0</v>
      </c>
      <c r="E35" s="87" t="s">
        <v>562</v>
      </c>
      <c r="F35" s="104" t="s">
        <v>305</v>
      </c>
      <c r="G35" s="25">
        <f t="shared" si="0"/>
        <v>830</v>
      </c>
      <c r="H35" s="25">
        <f>SUM(H38+H40+H42+H44)</f>
        <v>830</v>
      </c>
      <c r="I35" s="25">
        <f>SUM(I38+I40+I42+I44)</f>
        <v>0</v>
      </c>
      <c r="K35" s="90"/>
    </row>
    <row r="36" spans="1:9" ht="15.75" customHeight="1">
      <c r="A36" s="80">
        <v>2210</v>
      </c>
      <c r="B36" s="77" t="s">
        <v>172</v>
      </c>
      <c r="C36" s="95">
        <v>1</v>
      </c>
      <c r="D36" s="95">
        <v>0</v>
      </c>
      <c r="E36" s="91" t="s">
        <v>563</v>
      </c>
      <c r="F36" s="105" t="s">
        <v>306</v>
      </c>
      <c r="G36" s="25">
        <f t="shared" si="0"/>
        <v>0</v>
      </c>
      <c r="H36" s="25">
        <f>SUM(H37)</f>
        <v>0</v>
      </c>
      <c r="I36" s="25">
        <f>SUM(I37)</f>
        <v>0</v>
      </c>
    </row>
    <row r="37" spans="1:9" ht="15.75" customHeight="1">
      <c r="A37" s="80">
        <v>2211</v>
      </c>
      <c r="B37" s="95" t="s">
        <v>172</v>
      </c>
      <c r="C37" s="95">
        <v>1</v>
      </c>
      <c r="D37" s="95">
        <v>1</v>
      </c>
      <c r="E37" s="96" t="s">
        <v>564</v>
      </c>
      <c r="F37" s="102" t="s">
        <v>307</v>
      </c>
      <c r="G37" s="25">
        <f t="shared" si="0"/>
        <v>0</v>
      </c>
      <c r="H37" s="25"/>
      <c r="I37" s="25"/>
    </row>
    <row r="38" spans="1:9" ht="15.75" customHeight="1">
      <c r="A38" s="80">
        <v>2220</v>
      </c>
      <c r="B38" s="77" t="s">
        <v>172</v>
      </c>
      <c r="C38" s="77">
        <v>2</v>
      </c>
      <c r="D38" s="77">
        <v>0</v>
      </c>
      <c r="E38" s="91" t="s">
        <v>565</v>
      </c>
      <c r="F38" s="105" t="s">
        <v>308</v>
      </c>
      <c r="G38" s="25">
        <f t="shared" si="0"/>
        <v>480</v>
      </c>
      <c r="H38" s="25">
        <f>SUM(H39)</f>
        <v>480</v>
      </c>
      <c r="I38" s="25">
        <f>SUM(I39)</f>
        <v>0</v>
      </c>
    </row>
    <row r="39" spans="1:9" ht="15.75" customHeight="1">
      <c r="A39" s="80">
        <v>2221</v>
      </c>
      <c r="B39" s="95" t="s">
        <v>172</v>
      </c>
      <c r="C39" s="95">
        <v>2</v>
      </c>
      <c r="D39" s="95">
        <v>1</v>
      </c>
      <c r="E39" s="96" t="s">
        <v>566</v>
      </c>
      <c r="F39" s="102" t="s">
        <v>309</v>
      </c>
      <c r="G39" s="25">
        <f t="shared" si="0"/>
        <v>480</v>
      </c>
      <c r="H39" s="25">
        <v>480</v>
      </c>
      <c r="I39" s="25"/>
    </row>
    <row r="40" spans="1:9" ht="15.75" customHeight="1">
      <c r="A40" s="80">
        <v>2230</v>
      </c>
      <c r="B40" s="77" t="s">
        <v>172</v>
      </c>
      <c r="C40" s="95">
        <v>3</v>
      </c>
      <c r="D40" s="95">
        <v>0</v>
      </c>
      <c r="E40" s="91" t="s">
        <v>567</v>
      </c>
      <c r="F40" s="105" t="s">
        <v>310</v>
      </c>
      <c r="G40" s="25">
        <f t="shared" si="0"/>
        <v>0</v>
      </c>
      <c r="H40" s="25">
        <f>SUM(H41)</f>
        <v>0</v>
      </c>
      <c r="I40" s="25">
        <f>SUM(I41)</f>
        <v>0</v>
      </c>
    </row>
    <row r="41" spans="1:9" ht="13.5" customHeight="1">
      <c r="A41" s="80">
        <v>2231</v>
      </c>
      <c r="B41" s="95" t="s">
        <v>172</v>
      </c>
      <c r="C41" s="95">
        <v>3</v>
      </c>
      <c r="D41" s="95">
        <v>1</v>
      </c>
      <c r="E41" s="96" t="s">
        <v>568</v>
      </c>
      <c r="F41" s="102" t="s">
        <v>311</v>
      </c>
      <c r="G41" s="25">
        <f t="shared" si="0"/>
        <v>0</v>
      </c>
      <c r="H41" s="25"/>
      <c r="I41" s="25"/>
    </row>
    <row r="42" spans="1:9" ht="28.5" customHeight="1" hidden="1">
      <c r="A42" s="80">
        <v>2240</v>
      </c>
      <c r="B42" s="77" t="s">
        <v>172</v>
      </c>
      <c r="C42" s="77">
        <v>4</v>
      </c>
      <c r="D42" s="77">
        <v>0</v>
      </c>
      <c r="E42" s="91" t="s">
        <v>569</v>
      </c>
      <c r="F42" s="92" t="s">
        <v>312</v>
      </c>
      <c r="G42" s="25">
        <f t="shared" si="0"/>
        <v>0</v>
      </c>
      <c r="H42" s="25">
        <f>SUM(H43)</f>
        <v>0</v>
      </c>
      <c r="I42" s="25">
        <f>SUM(I43)</f>
        <v>0</v>
      </c>
    </row>
    <row r="43" spans="1:9" ht="21.75" customHeight="1" hidden="1">
      <c r="A43" s="80">
        <v>2241</v>
      </c>
      <c r="B43" s="95" t="s">
        <v>172</v>
      </c>
      <c r="C43" s="95">
        <v>4</v>
      </c>
      <c r="D43" s="95">
        <v>1</v>
      </c>
      <c r="E43" s="96" t="s">
        <v>570</v>
      </c>
      <c r="F43" s="102" t="s">
        <v>312</v>
      </c>
      <c r="G43" s="25">
        <f t="shared" si="0"/>
        <v>0</v>
      </c>
      <c r="H43" s="25"/>
      <c r="I43" s="25"/>
    </row>
    <row r="44" spans="1:9" ht="32.25" customHeight="1">
      <c r="A44" s="80">
        <v>2250</v>
      </c>
      <c r="B44" s="77" t="s">
        <v>172</v>
      </c>
      <c r="C44" s="77">
        <v>5</v>
      </c>
      <c r="D44" s="77">
        <v>0</v>
      </c>
      <c r="E44" s="91" t="s">
        <v>570</v>
      </c>
      <c r="F44" s="92" t="s">
        <v>313</v>
      </c>
      <c r="G44" s="25">
        <f>SUM(H44:I44)</f>
        <v>350</v>
      </c>
      <c r="H44" s="25">
        <f>H45</f>
        <v>350</v>
      </c>
      <c r="I44" s="25">
        <f>SUM(I47)</f>
        <v>0</v>
      </c>
    </row>
    <row r="45" spans="1:9" ht="20.25" customHeight="1">
      <c r="A45" s="306"/>
      <c r="B45" s="77" t="s">
        <v>173</v>
      </c>
      <c r="C45" s="77">
        <v>5</v>
      </c>
      <c r="D45" s="77" t="s">
        <v>152</v>
      </c>
      <c r="E45" s="91" t="s">
        <v>571</v>
      </c>
      <c r="F45" s="92"/>
      <c r="G45" s="25">
        <f>H45</f>
        <v>350</v>
      </c>
      <c r="H45" s="25">
        <v>350</v>
      </c>
      <c r="I45" s="25"/>
    </row>
    <row r="46" spans="1:9" ht="60" customHeight="1">
      <c r="A46" s="80">
        <v>2251</v>
      </c>
      <c r="B46" s="95" t="s">
        <v>172</v>
      </c>
      <c r="C46" s="95">
        <v>5</v>
      </c>
      <c r="D46" s="95">
        <v>1</v>
      </c>
      <c r="E46" s="96" t="s">
        <v>572</v>
      </c>
      <c r="F46" s="102" t="s">
        <v>314</v>
      </c>
      <c r="G46" s="25">
        <f t="shared" si="0"/>
        <v>1630</v>
      </c>
      <c r="H46" s="25">
        <f>H47</f>
        <v>1630</v>
      </c>
      <c r="I46" s="25"/>
    </row>
    <row r="47" spans="1:11" s="89" customFormat="1" ht="27.75" customHeight="1">
      <c r="A47" s="80">
        <v>2300</v>
      </c>
      <c r="B47" s="77" t="s">
        <v>173</v>
      </c>
      <c r="C47" s="77">
        <v>0</v>
      </c>
      <c r="D47" s="77">
        <v>0</v>
      </c>
      <c r="E47" s="87" t="s">
        <v>573</v>
      </c>
      <c r="F47" s="104" t="s">
        <v>315</v>
      </c>
      <c r="G47" s="25">
        <f t="shared" si="0"/>
        <v>1630</v>
      </c>
      <c r="H47" s="25">
        <f>SUM(H48+H52+H54+H57+H59+H61+H63)</f>
        <v>1630</v>
      </c>
      <c r="I47" s="25">
        <f>SUM(I48+I52+I54+I57+I59+I61+I63)</f>
        <v>0</v>
      </c>
      <c r="K47" s="90"/>
    </row>
    <row r="48" spans="1:9" ht="18.75" customHeight="1">
      <c r="A48" s="80">
        <v>2310</v>
      </c>
      <c r="B48" s="77" t="s">
        <v>173</v>
      </c>
      <c r="C48" s="77">
        <v>1</v>
      </c>
      <c r="D48" s="77">
        <v>0</v>
      </c>
      <c r="E48" s="91" t="s">
        <v>574</v>
      </c>
      <c r="F48" s="92" t="s">
        <v>318</v>
      </c>
      <c r="G48" s="25">
        <f t="shared" si="0"/>
        <v>0</v>
      </c>
      <c r="H48" s="25">
        <f>SUM(H49:H51)</f>
        <v>0</v>
      </c>
      <c r="I48" s="25">
        <f>SUM(I49:I51)</f>
        <v>0</v>
      </c>
    </row>
    <row r="49" spans="1:9" ht="15" customHeight="1">
      <c r="A49" s="80">
        <v>2311</v>
      </c>
      <c r="B49" s="95" t="s">
        <v>173</v>
      </c>
      <c r="C49" s="95">
        <v>1</v>
      </c>
      <c r="D49" s="95">
        <v>1</v>
      </c>
      <c r="E49" s="96" t="s">
        <v>575</v>
      </c>
      <c r="F49" s="102" t="s">
        <v>319</v>
      </c>
      <c r="G49" s="25">
        <f t="shared" si="0"/>
        <v>0</v>
      </c>
      <c r="H49" s="25"/>
      <c r="I49" s="25"/>
    </row>
    <row r="50" spans="1:9" ht="15" customHeight="1">
      <c r="A50" s="80">
        <v>2312</v>
      </c>
      <c r="B50" s="95" t="s">
        <v>173</v>
      </c>
      <c r="C50" s="95">
        <v>1</v>
      </c>
      <c r="D50" s="95">
        <v>2</v>
      </c>
      <c r="E50" s="96" t="s">
        <v>576</v>
      </c>
      <c r="F50" s="102"/>
      <c r="G50" s="25">
        <f t="shared" si="0"/>
        <v>0</v>
      </c>
      <c r="H50" s="25"/>
      <c r="I50" s="25"/>
    </row>
    <row r="51" spans="1:9" ht="15" customHeight="1">
      <c r="A51" s="80">
        <v>2313</v>
      </c>
      <c r="B51" s="95" t="s">
        <v>173</v>
      </c>
      <c r="C51" s="95">
        <v>1</v>
      </c>
      <c r="D51" s="95">
        <v>3</v>
      </c>
      <c r="E51" s="96" t="s">
        <v>576</v>
      </c>
      <c r="F51" s="102"/>
      <c r="G51" s="25">
        <f t="shared" si="0"/>
        <v>0</v>
      </c>
      <c r="H51" s="25"/>
      <c r="I51" s="25"/>
    </row>
    <row r="52" spans="1:9" ht="15" customHeight="1">
      <c r="A52" s="80">
        <v>2320</v>
      </c>
      <c r="B52" s="77" t="s">
        <v>173</v>
      </c>
      <c r="C52" s="77">
        <v>2</v>
      </c>
      <c r="D52" s="77">
        <v>0</v>
      </c>
      <c r="E52" s="91" t="s">
        <v>577</v>
      </c>
      <c r="F52" s="92" t="s">
        <v>320</v>
      </c>
      <c r="G52" s="25">
        <f t="shared" si="0"/>
        <v>1630</v>
      </c>
      <c r="H52" s="25">
        <f>SUM(H53)</f>
        <v>1630</v>
      </c>
      <c r="I52" s="25">
        <f>SUM(I53)</f>
        <v>0</v>
      </c>
    </row>
    <row r="53" spans="1:9" ht="15" customHeight="1">
      <c r="A53" s="80">
        <v>2321</v>
      </c>
      <c r="B53" s="95" t="s">
        <v>173</v>
      </c>
      <c r="C53" s="95">
        <v>2</v>
      </c>
      <c r="D53" s="95">
        <v>1</v>
      </c>
      <c r="E53" s="96" t="s">
        <v>578</v>
      </c>
      <c r="F53" s="102" t="s">
        <v>321</v>
      </c>
      <c r="G53" s="25">
        <f t="shared" si="0"/>
        <v>1630</v>
      </c>
      <c r="H53" s="25">
        <v>1630</v>
      </c>
      <c r="I53" s="25"/>
    </row>
    <row r="54" spans="1:9" ht="27" hidden="1">
      <c r="A54" s="80">
        <v>2330</v>
      </c>
      <c r="B54" s="77" t="s">
        <v>173</v>
      </c>
      <c r="C54" s="77">
        <v>3</v>
      </c>
      <c r="D54" s="77">
        <v>0</v>
      </c>
      <c r="E54" s="91" t="s">
        <v>579</v>
      </c>
      <c r="F54" s="92" t="s">
        <v>322</v>
      </c>
      <c r="G54" s="25">
        <f aca="true" t="shared" si="1" ref="G54:G103">SUM(H54:I54)</f>
        <v>0</v>
      </c>
      <c r="H54" s="25">
        <f>SUM(H55:H56)</f>
        <v>0</v>
      </c>
      <c r="I54" s="25">
        <f>SUM(I55:I56)</f>
        <v>0</v>
      </c>
    </row>
    <row r="55" spans="1:9" ht="17.25" hidden="1">
      <c r="A55" s="80">
        <v>2331</v>
      </c>
      <c r="B55" s="95" t="s">
        <v>173</v>
      </c>
      <c r="C55" s="95">
        <v>3</v>
      </c>
      <c r="D55" s="95">
        <v>1</v>
      </c>
      <c r="E55" s="96" t="s">
        <v>580</v>
      </c>
      <c r="F55" s="102" t="s">
        <v>323</v>
      </c>
      <c r="G55" s="25">
        <f t="shared" si="1"/>
        <v>0</v>
      </c>
      <c r="H55" s="25"/>
      <c r="I55" s="25"/>
    </row>
    <row r="56" spans="1:9" ht="17.25" hidden="1">
      <c r="A56" s="80">
        <v>2332</v>
      </c>
      <c r="B56" s="95" t="s">
        <v>173</v>
      </c>
      <c r="C56" s="95">
        <v>3</v>
      </c>
      <c r="D56" s="95">
        <v>2</v>
      </c>
      <c r="E56" s="96" t="s">
        <v>581</v>
      </c>
      <c r="F56" s="102"/>
      <c r="G56" s="25">
        <f t="shared" si="1"/>
        <v>0</v>
      </c>
      <c r="H56" s="25"/>
      <c r="I56" s="25"/>
    </row>
    <row r="57" spans="1:9" ht="17.25" hidden="1">
      <c r="A57" s="80">
        <v>2340</v>
      </c>
      <c r="B57" s="77" t="s">
        <v>173</v>
      </c>
      <c r="C57" s="77">
        <v>4</v>
      </c>
      <c r="D57" s="77">
        <v>0</v>
      </c>
      <c r="E57" s="91" t="s">
        <v>582</v>
      </c>
      <c r="F57" s="102"/>
      <c r="G57" s="25">
        <f t="shared" si="1"/>
        <v>0</v>
      </c>
      <c r="H57" s="25">
        <f>SUM(H58)</f>
        <v>0</v>
      </c>
      <c r="I57" s="25">
        <f>SUM(I58)</f>
        <v>0</v>
      </c>
    </row>
    <row r="58" spans="1:9" ht="17.25" hidden="1">
      <c r="A58" s="80">
        <v>2341</v>
      </c>
      <c r="B58" s="95" t="s">
        <v>173</v>
      </c>
      <c r="C58" s="95">
        <v>4</v>
      </c>
      <c r="D58" s="95">
        <v>1</v>
      </c>
      <c r="E58" s="96" t="s">
        <v>583</v>
      </c>
      <c r="F58" s="102"/>
      <c r="G58" s="25">
        <f t="shared" si="1"/>
        <v>0</v>
      </c>
      <c r="H58" s="25"/>
      <c r="I58" s="25"/>
    </row>
    <row r="59" spans="1:9" ht="17.25" hidden="1">
      <c r="A59" s="80">
        <v>2350</v>
      </c>
      <c r="B59" s="77" t="s">
        <v>173</v>
      </c>
      <c r="C59" s="77">
        <v>5</v>
      </c>
      <c r="D59" s="77">
        <v>0</v>
      </c>
      <c r="E59" s="91" t="s">
        <v>584</v>
      </c>
      <c r="F59" s="92" t="s">
        <v>324</v>
      </c>
      <c r="G59" s="25">
        <f t="shared" si="1"/>
        <v>0</v>
      </c>
      <c r="H59" s="25">
        <f>SUM(H60)</f>
        <v>0</v>
      </c>
      <c r="I59" s="25">
        <f>SUM(I60)</f>
        <v>0</v>
      </c>
    </row>
    <row r="60" spans="1:9" ht="17.25" hidden="1">
      <c r="A60" s="80">
        <v>2351</v>
      </c>
      <c r="B60" s="95" t="s">
        <v>173</v>
      </c>
      <c r="C60" s="95">
        <v>5</v>
      </c>
      <c r="D60" s="95">
        <v>1</v>
      </c>
      <c r="E60" s="96" t="s">
        <v>585</v>
      </c>
      <c r="F60" s="102" t="s">
        <v>324</v>
      </c>
      <c r="G60" s="25">
        <f t="shared" si="1"/>
        <v>0</v>
      </c>
      <c r="H60" s="25"/>
      <c r="I60" s="25"/>
    </row>
    <row r="61" spans="1:9" ht="42" customHeight="1" hidden="1">
      <c r="A61" s="80">
        <v>2360</v>
      </c>
      <c r="B61" s="77" t="s">
        <v>173</v>
      </c>
      <c r="C61" s="77">
        <v>6</v>
      </c>
      <c r="D61" s="77">
        <v>0</v>
      </c>
      <c r="E61" s="91" t="s">
        <v>586</v>
      </c>
      <c r="F61" s="92" t="s">
        <v>325</v>
      </c>
      <c r="G61" s="25">
        <f t="shared" si="1"/>
        <v>0</v>
      </c>
      <c r="H61" s="25">
        <f>SUM(H62)</f>
        <v>0</v>
      </c>
      <c r="I61" s="25">
        <f>SUM(I62)</f>
        <v>0</v>
      </c>
    </row>
    <row r="62" spans="1:9" ht="25.5" customHeight="1" hidden="1">
      <c r="A62" s="80">
        <v>2361</v>
      </c>
      <c r="B62" s="95" t="s">
        <v>173</v>
      </c>
      <c r="C62" s="95">
        <v>6</v>
      </c>
      <c r="D62" s="95">
        <v>1</v>
      </c>
      <c r="E62" s="96" t="s">
        <v>587</v>
      </c>
      <c r="F62" s="102" t="s">
        <v>326</v>
      </c>
      <c r="G62" s="25">
        <f t="shared" si="1"/>
        <v>0</v>
      </c>
      <c r="H62" s="25"/>
      <c r="I62" s="25"/>
    </row>
    <row r="63" spans="1:9" ht="27.75" customHeight="1" hidden="1">
      <c r="A63" s="80">
        <v>2370</v>
      </c>
      <c r="B63" s="77" t="s">
        <v>173</v>
      </c>
      <c r="C63" s="77">
        <v>7</v>
      </c>
      <c r="D63" s="77">
        <v>0</v>
      </c>
      <c r="E63" s="91" t="s">
        <v>588</v>
      </c>
      <c r="F63" s="92" t="s">
        <v>327</v>
      </c>
      <c r="G63" s="25">
        <f t="shared" si="1"/>
        <v>0</v>
      </c>
      <c r="H63" s="25">
        <f>SUM(H64)</f>
        <v>0</v>
      </c>
      <c r="I63" s="25">
        <f>SUM(I64)</f>
        <v>0</v>
      </c>
    </row>
    <row r="64" spans="1:9" ht="26.25" customHeight="1" hidden="1">
      <c r="A64" s="80">
        <v>2371</v>
      </c>
      <c r="B64" s="95" t="s">
        <v>173</v>
      </c>
      <c r="C64" s="95">
        <v>7</v>
      </c>
      <c r="D64" s="95">
        <v>1</v>
      </c>
      <c r="E64" s="96" t="s">
        <v>589</v>
      </c>
      <c r="F64" s="102" t="s">
        <v>328</v>
      </c>
      <c r="G64" s="25">
        <f t="shared" si="1"/>
        <v>0</v>
      </c>
      <c r="H64" s="25"/>
      <c r="I64" s="25"/>
    </row>
    <row r="65" spans="1:11" s="89" customFormat="1" ht="55.5" customHeight="1">
      <c r="A65" s="80">
        <v>2400</v>
      </c>
      <c r="B65" s="77" t="s">
        <v>174</v>
      </c>
      <c r="C65" s="77">
        <v>0</v>
      </c>
      <c r="D65" s="77">
        <v>0</v>
      </c>
      <c r="E65" s="87" t="s">
        <v>749</v>
      </c>
      <c r="F65" s="104" t="s">
        <v>329</v>
      </c>
      <c r="G65" s="25">
        <f t="shared" si="1"/>
        <v>73660.7</v>
      </c>
      <c r="H65" s="25">
        <f>SUM(H66+H69+H74+H81+H85+H91+H93+H98+H106)</f>
        <v>15574</v>
      </c>
      <c r="I65" s="25">
        <f>SUM(I66+I69+I74+I81+I85+I91+I93+I98+I106)</f>
        <v>58086.7</v>
      </c>
      <c r="K65" s="90"/>
    </row>
    <row r="66" spans="1:9" ht="28.5" customHeight="1">
      <c r="A66" s="80">
        <v>2410</v>
      </c>
      <c r="B66" s="77" t="s">
        <v>174</v>
      </c>
      <c r="C66" s="77">
        <v>1</v>
      </c>
      <c r="D66" s="77">
        <v>0</v>
      </c>
      <c r="E66" s="91" t="s">
        <v>590</v>
      </c>
      <c r="F66" s="92" t="s">
        <v>331</v>
      </c>
      <c r="G66" s="25">
        <f t="shared" si="1"/>
        <v>0</v>
      </c>
      <c r="H66" s="25">
        <f>SUM(H67:H68)</f>
        <v>0</v>
      </c>
      <c r="I66" s="25">
        <f>SUM(I67:I68)</f>
        <v>0</v>
      </c>
    </row>
    <row r="67" spans="1:9" ht="25.5" customHeight="1">
      <c r="A67" s="80">
        <v>2411</v>
      </c>
      <c r="B67" s="95" t="s">
        <v>174</v>
      </c>
      <c r="C67" s="95" t="s">
        <v>152</v>
      </c>
      <c r="D67" s="95">
        <v>1</v>
      </c>
      <c r="E67" s="96" t="s">
        <v>591</v>
      </c>
      <c r="F67" s="97" t="s">
        <v>332</v>
      </c>
      <c r="G67" s="25">
        <f t="shared" si="1"/>
        <v>0</v>
      </c>
      <c r="H67" s="25"/>
      <c r="I67" s="25"/>
    </row>
    <row r="68" spans="1:9" ht="28.5" customHeight="1">
      <c r="A68" s="80">
        <v>2412</v>
      </c>
      <c r="B68" s="95" t="s">
        <v>174</v>
      </c>
      <c r="C68" s="95">
        <v>1</v>
      </c>
      <c r="D68" s="95">
        <v>2</v>
      </c>
      <c r="E68" s="96" t="s">
        <v>592</v>
      </c>
      <c r="F68" s="102" t="s">
        <v>333</v>
      </c>
      <c r="G68" s="25">
        <f t="shared" si="1"/>
        <v>0</v>
      </c>
      <c r="H68" s="25"/>
      <c r="I68" s="25"/>
    </row>
    <row r="69" spans="1:9" ht="28.5" customHeight="1">
      <c r="A69" s="80">
        <v>2420</v>
      </c>
      <c r="B69" s="77" t="s">
        <v>174</v>
      </c>
      <c r="C69" s="77">
        <v>2</v>
      </c>
      <c r="D69" s="77">
        <v>0</v>
      </c>
      <c r="E69" s="91" t="s">
        <v>593</v>
      </c>
      <c r="F69" s="92" t="s">
        <v>334</v>
      </c>
      <c r="G69" s="25">
        <f t="shared" si="1"/>
        <v>80</v>
      </c>
      <c r="H69" s="25">
        <f>SUM(H70:H73)</f>
        <v>80</v>
      </c>
      <c r="I69" s="25">
        <f>SUM(I70:I73)</f>
        <v>0</v>
      </c>
    </row>
    <row r="70" spans="1:9" ht="15.75" customHeight="1">
      <c r="A70" s="80">
        <v>2421</v>
      </c>
      <c r="B70" s="95" t="s">
        <v>174</v>
      </c>
      <c r="C70" s="95">
        <v>2</v>
      </c>
      <c r="D70" s="95">
        <v>1</v>
      </c>
      <c r="E70" s="96" t="s">
        <v>594</v>
      </c>
      <c r="F70" s="102" t="s">
        <v>335</v>
      </c>
      <c r="G70" s="25">
        <f t="shared" si="1"/>
        <v>80</v>
      </c>
      <c r="H70" s="25">
        <v>80</v>
      </c>
      <c r="I70" s="25"/>
    </row>
    <row r="71" spans="1:9" ht="15.75" customHeight="1">
      <c r="A71" s="80">
        <v>2422</v>
      </c>
      <c r="B71" s="95" t="s">
        <v>174</v>
      </c>
      <c r="C71" s="95">
        <v>2</v>
      </c>
      <c r="D71" s="95">
        <v>2</v>
      </c>
      <c r="E71" s="96" t="s">
        <v>595</v>
      </c>
      <c r="F71" s="102" t="s">
        <v>336</v>
      </c>
      <c r="G71" s="25">
        <f t="shared" si="1"/>
        <v>0</v>
      </c>
      <c r="H71" s="25"/>
      <c r="I71" s="25"/>
    </row>
    <row r="72" spans="1:9" ht="15.75" customHeight="1">
      <c r="A72" s="80">
        <v>2423</v>
      </c>
      <c r="B72" s="95" t="s">
        <v>174</v>
      </c>
      <c r="C72" s="95">
        <v>2</v>
      </c>
      <c r="D72" s="95">
        <v>3</v>
      </c>
      <c r="E72" s="96" t="s">
        <v>596</v>
      </c>
      <c r="F72" s="102" t="s">
        <v>337</v>
      </c>
      <c r="G72" s="25">
        <f t="shared" si="1"/>
        <v>0</v>
      </c>
      <c r="H72" s="25"/>
      <c r="I72" s="25"/>
    </row>
    <row r="73" spans="1:9" ht="15.75" customHeight="1">
      <c r="A73" s="80">
        <v>2424</v>
      </c>
      <c r="B73" s="95" t="s">
        <v>174</v>
      </c>
      <c r="C73" s="95">
        <v>2</v>
      </c>
      <c r="D73" s="95">
        <v>4</v>
      </c>
      <c r="E73" s="96" t="s">
        <v>597</v>
      </c>
      <c r="F73" s="102"/>
      <c r="G73" s="25">
        <f t="shared" si="1"/>
        <v>0</v>
      </c>
      <c r="H73" s="25"/>
      <c r="I73" s="25">
        <v>0</v>
      </c>
    </row>
    <row r="74" spans="1:9" ht="15.75" customHeight="1">
      <c r="A74" s="80">
        <v>2430</v>
      </c>
      <c r="B74" s="77" t="s">
        <v>174</v>
      </c>
      <c r="C74" s="77">
        <v>3</v>
      </c>
      <c r="D74" s="77">
        <v>0</v>
      </c>
      <c r="E74" s="91" t="s">
        <v>598</v>
      </c>
      <c r="F74" s="92" t="s">
        <v>338</v>
      </c>
      <c r="G74" s="25">
        <f t="shared" si="1"/>
        <v>0</v>
      </c>
      <c r="H74" s="25">
        <f>SUM(H75:H80)</f>
        <v>0</v>
      </c>
      <c r="I74" s="25">
        <f>SUM(I75:I80)</f>
        <v>0</v>
      </c>
    </row>
    <row r="75" spans="1:9" ht="15.75" customHeight="1">
      <c r="A75" s="80">
        <v>2431</v>
      </c>
      <c r="B75" s="95" t="s">
        <v>174</v>
      </c>
      <c r="C75" s="95">
        <v>3</v>
      </c>
      <c r="D75" s="95">
        <v>1</v>
      </c>
      <c r="E75" s="96" t="s">
        <v>599</v>
      </c>
      <c r="F75" s="102" t="s">
        <v>339</v>
      </c>
      <c r="G75" s="25">
        <f t="shared" si="1"/>
        <v>0</v>
      </c>
      <c r="H75" s="25"/>
      <c r="I75" s="25"/>
    </row>
    <row r="76" spans="1:9" ht="15.75" customHeight="1">
      <c r="A76" s="80">
        <v>2432</v>
      </c>
      <c r="B76" s="95" t="s">
        <v>174</v>
      </c>
      <c r="C76" s="95">
        <v>3</v>
      </c>
      <c r="D76" s="95">
        <v>2</v>
      </c>
      <c r="E76" s="96" t="s">
        <v>600</v>
      </c>
      <c r="F76" s="102" t="s">
        <v>340</v>
      </c>
      <c r="G76" s="25">
        <f t="shared" si="1"/>
        <v>0</v>
      </c>
      <c r="H76" s="25"/>
      <c r="I76" s="25"/>
    </row>
    <row r="77" spans="1:9" ht="15.75" customHeight="1">
      <c r="A77" s="80">
        <v>2433</v>
      </c>
      <c r="B77" s="95" t="s">
        <v>174</v>
      </c>
      <c r="C77" s="95">
        <v>3</v>
      </c>
      <c r="D77" s="95">
        <v>3</v>
      </c>
      <c r="E77" s="96" t="s">
        <v>601</v>
      </c>
      <c r="F77" s="102" t="s">
        <v>341</v>
      </c>
      <c r="G77" s="25">
        <f t="shared" si="1"/>
        <v>0</v>
      </c>
      <c r="H77" s="25"/>
      <c r="I77" s="25"/>
    </row>
    <row r="78" spans="1:9" ht="15.75" customHeight="1">
      <c r="A78" s="80">
        <v>2434</v>
      </c>
      <c r="B78" s="95" t="s">
        <v>174</v>
      </c>
      <c r="C78" s="95">
        <v>3</v>
      </c>
      <c r="D78" s="95">
        <v>4</v>
      </c>
      <c r="E78" s="96" t="s">
        <v>602</v>
      </c>
      <c r="F78" s="102" t="s">
        <v>342</v>
      </c>
      <c r="G78" s="25">
        <f t="shared" si="1"/>
        <v>0</v>
      </c>
      <c r="H78" s="25"/>
      <c r="I78" s="25"/>
    </row>
    <row r="79" spans="1:9" ht="15.75" customHeight="1">
      <c r="A79" s="80">
        <v>2435</v>
      </c>
      <c r="B79" s="95" t="s">
        <v>174</v>
      </c>
      <c r="C79" s="95">
        <v>3</v>
      </c>
      <c r="D79" s="95">
        <v>5</v>
      </c>
      <c r="E79" s="96" t="s">
        <v>603</v>
      </c>
      <c r="F79" s="102" t="s">
        <v>343</v>
      </c>
      <c r="G79" s="25">
        <f t="shared" si="1"/>
        <v>0</v>
      </c>
      <c r="H79" s="25"/>
      <c r="I79" s="25"/>
    </row>
    <row r="80" spans="1:9" ht="15.75" customHeight="1">
      <c r="A80" s="80">
        <v>2436</v>
      </c>
      <c r="B80" s="95" t="s">
        <v>174</v>
      </c>
      <c r="C80" s="95">
        <v>3</v>
      </c>
      <c r="D80" s="95">
        <v>6</v>
      </c>
      <c r="E80" s="96" t="s">
        <v>604</v>
      </c>
      <c r="F80" s="102" t="s">
        <v>344</v>
      </c>
      <c r="G80" s="25">
        <f t="shared" si="1"/>
        <v>0</v>
      </c>
      <c r="H80" s="25"/>
      <c r="I80" s="25"/>
    </row>
    <row r="81" spans="1:9" ht="26.25" customHeight="1">
      <c r="A81" s="80">
        <v>2440</v>
      </c>
      <c r="B81" s="77" t="s">
        <v>174</v>
      </c>
      <c r="C81" s="77">
        <v>4</v>
      </c>
      <c r="D81" s="77">
        <v>0</v>
      </c>
      <c r="E81" s="91" t="s">
        <v>605</v>
      </c>
      <c r="F81" s="92" t="s">
        <v>345</v>
      </c>
      <c r="G81" s="25">
        <f t="shared" si="1"/>
        <v>0</v>
      </c>
      <c r="H81" s="25">
        <f>SUM(H82:H84)</f>
        <v>0</v>
      </c>
      <c r="I81" s="25">
        <f>SUM(I82:I84)</f>
        <v>0</v>
      </c>
    </row>
    <row r="82" spans="1:9" ht="26.25" customHeight="1">
      <c r="A82" s="80">
        <v>2441</v>
      </c>
      <c r="B82" s="95" t="s">
        <v>174</v>
      </c>
      <c r="C82" s="95">
        <v>4</v>
      </c>
      <c r="D82" s="95">
        <v>1</v>
      </c>
      <c r="E82" s="96" t="s">
        <v>606</v>
      </c>
      <c r="F82" s="102" t="s">
        <v>346</v>
      </c>
      <c r="G82" s="25">
        <f t="shared" si="1"/>
        <v>0</v>
      </c>
      <c r="H82" s="25"/>
      <c r="I82" s="25"/>
    </row>
    <row r="83" spans="1:9" ht="15" customHeight="1">
      <c r="A83" s="80">
        <v>2442</v>
      </c>
      <c r="B83" s="95" t="s">
        <v>174</v>
      </c>
      <c r="C83" s="95">
        <v>4</v>
      </c>
      <c r="D83" s="95">
        <v>2</v>
      </c>
      <c r="E83" s="96" t="s">
        <v>607</v>
      </c>
      <c r="F83" s="102" t="s">
        <v>347</v>
      </c>
      <c r="G83" s="25">
        <f t="shared" si="1"/>
        <v>0</v>
      </c>
      <c r="H83" s="25"/>
      <c r="I83" s="25"/>
    </row>
    <row r="84" spans="1:9" ht="15" customHeight="1">
      <c r="A84" s="80">
        <v>2443</v>
      </c>
      <c r="B84" s="95" t="s">
        <v>174</v>
      </c>
      <c r="C84" s="95">
        <v>4</v>
      </c>
      <c r="D84" s="95">
        <v>3</v>
      </c>
      <c r="E84" s="96" t="s">
        <v>608</v>
      </c>
      <c r="F84" s="102" t="s">
        <v>348</v>
      </c>
      <c r="G84" s="25">
        <f t="shared" si="1"/>
        <v>0</v>
      </c>
      <c r="H84" s="25"/>
      <c r="I84" s="25"/>
    </row>
    <row r="85" spans="1:9" ht="15" customHeight="1">
      <c r="A85" s="80">
        <v>2450</v>
      </c>
      <c r="B85" s="77" t="s">
        <v>174</v>
      </c>
      <c r="C85" s="77">
        <v>5</v>
      </c>
      <c r="D85" s="77">
        <v>0</v>
      </c>
      <c r="E85" s="91" t="s">
        <v>609</v>
      </c>
      <c r="F85" s="105" t="s">
        <v>349</v>
      </c>
      <c r="G85" s="25">
        <f t="shared" si="1"/>
        <v>91580.7</v>
      </c>
      <c r="H85" s="25">
        <f>SUM(H86:H90)</f>
        <v>15494</v>
      </c>
      <c r="I85" s="25">
        <f>SUM(I86:I90)</f>
        <v>76086.7</v>
      </c>
    </row>
    <row r="86" spans="1:12" ht="15" customHeight="1">
      <c r="A86" s="80">
        <v>2451</v>
      </c>
      <c r="B86" s="95" t="s">
        <v>174</v>
      </c>
      <c r="C86" s="95">
        <v>5</v>
      </c>
      <c r="D86" s="95">
        <v>1</v>
      </c>
      <c r="E86" s="96" t="s">
        <v>610</v>
      </c>
      <c r="F86" s="102" t="s">
        <v>350</v>
      </c>
      <c r="G86" s="25">
        <f t="shared" si="1"/>
        <v>91580.7</v>
      </c>
      <c r="H86" s="25">
        <v>15494</v>
      </c>
      <c r="I86" s="25">
        <v>76086.7</v>
      </c>
      <c r="L86" s="106"/>
    </row>
    <row r="87" spans="1:9" ht="15" customHeight="1">
      <c r="A87" s="80">
        <v>2452</v>
      </c>
      <c r="B87" s="95" t="s">
        <v>174</v>
      </c>
      <c r="C87" s="95">
        <v>5</v>
      </c>
      <c r="D87" s="95">
        <v>2</v>
      </c>
      <c r="E87" s="96" t="s">
        <v>611</v>
      </c>
      <c r="F87" s="102" t="s">
        <v>351</v>
      </c>
      <c r="G87" s="25">
        <f t="shared" si="1"/>
        <v>0</v>
      </c>
      <c r="H87" s="25"/>
      <c r="I87" s="25"/>
    </row>
    <row r="88" spans="1:9" ht="15" customHeight="1">
      <c r="A88" s="80">
        <v>2453</v>
      </c>
      <c r="B88" s="95" t="s">
        <v>174</v>
      </c>
      <c r="C88" s="95">
        <v>5</v>
      </c>
      <c r="D88" s="95">
        <v>3</v>
      </c>
      <c r="E88" s="96" t="s">
        <v>612</v>
      </c>
      <c r="F88" s="102" t="s">
        <v>352</v>
      </c>
      <c r="G88" s="25">
        <f t="shared" si="1"/>
        <v>0</v>
      </c>
      <c r="H88" s="25"/>
      <c r="I88" s="25"/>
    </row>
    <row r="89" spans="1:9" ht="15" customHeight="1">
      <c r="A89" s="80">
        <v>2454</v>
      </c>
      <c r="B89" s="95" t="s">
        <v>174</v>
      </c>
      <c r="C89" s="95">
        <v>5</v>
      </c>
      <c r="D89" s="95">
        <v>4</v>
      </c>
      <c r="E89" s="96" t="s">
        <v>613</v>
      </c>
      <c r="F89" s="102" t="s">
        <v>353</v>
      </c>
      <c r="G89" s="25">
        <f t="shared" si="1"/>
        <v>0</v>
      </c>
      <c r="H89" s="25"/>
      <c r="I89" s="25"/>
    </row>
    <row r="90" spans="1:9" ht="15" customHeight="1">
      <c r="A90" s="80">
        <v>2455</v>
      </c>
      <c r="B90" s="95" t="s">
        <v>174</v>
      </c>
      <c r="C90" s="95">
        <v>5</v>
      </c>
      <c r="D90" s="95">
        <v>5</v>
      </c>
      <c r="E90" s="96" t="s">
        <v>614</v>
      </c>
      <c r="F90" s="102" t="s">
        <v>354</v>
      </c>
      <c r="G90" s="25">
        <f t="shared" si="1"/>
        <v>0</v>
      </c>
      <c r="H90" s="25"/>
      <c r="I90" s="25"/>
    </row>
    <row r="91" spans="1:9" ht="15" customHeight="1">
      <c r="A91" s="80">
        <v>2460</v>
      </c>
      <c r="B91" s="77" t="s">
        <v>174</v>
      </c>
      <c r="C91" s="77">
        <v>6</v>
      </c>
      <c r="D91" s="77">
        <v>0</v>
      </c>
      <c r="E91" s="91" t="s">
        <v>615</v>
      </c>
      <c r="F91" s="92" t="s">
        <v>355</v>
      </c>
      <c r="G91" s="25">
        <f t="shared" si="1"/>
        <v>0</v>
      </c>
      <c r="H91" s="25">
        <f>SUM(H92)</f>
        <v>0</v>
      </c>
      <c r="I91" s="25">
        <f>SUM(I92)</f>
        <v>0</v>
      </c>
    </row>
    <row r="92" spans="1:9" ht="15" customHeight="1">
      <c r="A92" s="80">
        <v>2461</v>
      </c>
      <c r="B92" s="95" t="s">
        <v>174</v>
      </c>
      <c r="C92" s="95">
        <v>6</v>
      </c>
      <c r="D92" s="95">
        <v>1</v>
      </c>
      <c r="E92" s="96" t="s">
        <v>616</v>
      </c>
      <c r="F92" s="102" t="s">
        <v>355</v>
      </c>
      <c r="G92" s="25">
        <f t="shared" si="1"/>
        <v>0</v>
      </c>
      <c r="H92" s="25"/>
      <c r="I92" s="25"/>
    </row>
    <row r="93" spans="1:9" ht="15" customHeight="1">
      <c r="A93" s="80">
        <v>2470</v>
      </c>
      <c r="B93" s="77" t="s">
        <v>174</v>
      </c>
      <c r="C93" s="77">
        <v>7</v>
      </c>
      <c r="D93" s="77">
        <v>0</v>
      </c>
      <c r="E93" s="91" t="s">
        <v>617</v>
      </c>
      <c r="F93" s="105" t="s">
        <v>356</v>
      </c>
      <c r="G93" s="25">
        <f t="shared" si="1"/>
        <v>0</v>
      </c>
      <c r="H93" s="25">
        <f>SUM(H94:H97)</f>
        <v>0</v>
      </c>
      <c r="I93" s="25">
        <f>SUM(I94:I97)</f>
        <v>0</v>
      </c>
    </row>
    <row r="94" spans="1:9" ht="26.25" customHeight="1">
      <c r="A94" s="80">
        <v>2471</v>
      </c>
      <c r="B94" s="95" t="s">
        <v>174</v>
      </c>
      <c r="C94" s="95">
        <v>7</v>
      </c>
      <c r="D94" s="95">
        <v>1</v>
      </c>
      <c r="E94" s="96" t="s">
        <v>618</v>
      </c>
      <c r="F94" s="102" t="s">
        <v>357</v>
      </c>
      <c r="G94" s="25">
        <f t="shared" si="1"/>
        <v>0</v>
      </c>
      <c r="H94" s="25"/>
      <c r="I94" s="25"/>
    </row>
    <row r="95" spans="1:9" ht="16.5" customHeight="1">
      <c r="A95" s="80">
        <v>2472</v>
      </c>
      <c r="B95" s="95" t="s">
        <v>174</v>
      </c>
      <c r="C95" s="95">
        <v>7</v>
      </c>
      <c r="D95" s="95">
        <v>2</v>
      </c>
      <c r="E95" s="96" t="s">
        <v>619</v>
      </c>
      <c r="F95" s="107" t="s">
        <v>358</v>
      </c>
      <c r="G95" s="25">
        <f t="shared" si="1"/>
        <v>0</v>
      </c>
      <c r="H95" s="25"/>
      <c r="I95" s="25"/>
    </row>
    <row r="96" spans="1:9" ht="16.5" customHeight="1">
      <c r="A96" s="80">
        <v>2473</v>
      </c>
      <c r="B96" s="95" t="s">
        <v>174</v>
      </c>
      <c r="C96" s="95">
        <v>7</v>
      </c>
      <c r="D96" s="95">
        <v>3</v>
      </c>
      <c r="E96" s="96" t="s">
        <v>620</v>
      </c>
      <c r="F96" s="102" t="s">
        <v>359</v>
      </c>
      <c r="G96" s="25">
        <f t="shared" si="1"/>
        <v>0</v>
      </c>
      <c r="H96" s="25"/>
      <c r="I96" s="25"/>
    </row>
    <row r="97" spans="1:12" ht="16.5" customHeight="1">
      <c r="A97" s="80">
        <v>2474</v>
      </c>
      <c r="B97" s="95" t="s">
        <v>174</v>
      </c>
      <c r="C97" s="95">
        <v>7</v>
      </c>
      <c r="D97" s="95">
        <v>4</v>
      </c>
      <c r="E97" s="96" t="s">
        <v>621</v>
      </c>
      <c r="F97" s="97" t="s">
        <v>360</v>
      </c>
      <c r="G97" s="25">
        <f t="shared" si="1"/>
        <v>0</v>
      </c>
      <c r="H97" s="25"/>
      <c r="I97" s="25"/>
      <c r="J97" s="106"/>
      <c r="L97" s="106"/>
    </row>
    <row r="98" spans="1:12" ht="43.5" customHeight="1">
      <c r="A98" s="80">
        <v>2480</v>
      </c>
      <c r="B98" s="77" t="s">
        <v>174</v>
      </c>
      <c r="C98" s="77">
        <v>8</v>
      </c>
      <c r="D98" s="77">
        <v>0</v>
      </c>
      <c r="E98" s="91" t="s">
        <v>622</v>
      </c>
      <c r="F98" s="92" t="s">
        <v>361</v>
      </c>
      <c r="G98" s="25">
        <f t="shared" si="1"/>
        <v>2000</v>
      </c>
      <c r="H98" s="25">
        <f>SUM(H99:H105)</f>
        <v>0</v>
      </c>
      <c r="I98" s="25">
        <f>SUM(I99:I105)</f>
        <v>2000</v>
      </c>
      <c r="J98" s="106"/>
      <c r="L98" s="106"/>
    </row>
    <row r="99" spans="1:9" ht="39.75" customHeight="1">
      <c r="A99" s="80">
        <v>2481</v>
      </c>
      <c r="B99" s="95" t="s">
        <v>174</v>
      </c>
      <c r="C99" s="95">
        <v>8</v>
      </c>
      <c r="D99" s="95">
        <v>1</v>
      </c>
      <c r="E99" s="96" t="s">
        <v>623</v>
      </c>
      <c r="F99" s="102" t="s">
        <v>362</v>
      </c>
      <c r="G99" s="25">
        <f t="shared" si="1"/>
        <v>0</v>
      </c>
      <c r="H99" s="25"/>
      <c r="I99" s="25"/>
    </row>
    <row r="100" spans="1:9" ht="39.75" customHeight="1">
      <c r="A100" s="80">
        <v>2482</v>
      </c>
      <c r="B100" s="95" t="s">
        <v>174</v>
      </c>
      <c r="C100" s="95">
        <v>8</v>
      </c>
      <c r="D100" s="95">
        <v>2</v>
      </c>
      <c r="E100" s="96" t="s">
        <v>624</v>
      </c>
      <c r="F100" s="102" t="s">
        <v>363</v>
      </c>
      <c r="G100" s="25">
        <f t="shared" si="1"/>
        <v>0</v>
      </c>
      <c r="H100" s="25"/>
      <c r="I100" s="25"/>
    </row>
    <row r="101" spans="1:9" ht="28.5" customHeight="1">
      <c r="A101" s="80">
        <v>2483</v>
      </c>
      <c r="B101" s="95" t="s">
        <v>174</v>
      </c>
      <c r="C101" s="95">
        <v>8</v>
      </c>
      <c r="D101" s="95">
        <v>3</v>
      </c>
      <c r="E101" s="96" t="s">
        <v>625</v>
      </c>
      <c r="F101" s="102" t="s">
        <v>364</v>
      </c>
      <c r="G101" s="25">
        <f t="shared" si="1"/>
        <v>0</v>
      </c>
      <c r="H101" s="25"/>
      <c r="I101" s="25"/>
    </row>
    <row r="102" spans="1:9" ht="40.5" customHeight="1">
      <c r="A102" s="80">
        <v>2484</v>
      </c>
      <c r="B102" s="95" t="s">
        <v>174</v>
      </c>
      <c r="C102" s="95">
        <v>8</v>
      </c>
      <c r="D102" s="95">
        <v>4</v>
      </c>
      <c r="E102" s="96" t="s">
        <v>626</v>
      </c>
      <c r="F102" s="102" t="s">
        <v>365</v>
      </c>
      <c r="G102" s="25">
        <f t="shared" si="1"/>
        <v>0</v>
      </c>
      <c r="H102" s="25"/>
      <c r="I102" s="25"/>
    </row>
    <row r="103" spans="1:15" ht="27.75" customHeight="1">
      <c r="A103" s="80">
        <v>2485</v>
      </c>
      <c r="B103" s="95" t="s">
        <v>174</v>
      </c>
      <c r="C103" s="95">
        <v>8</v>
      </c>
      <c r="D103" s="95">
        <v>5</v>
      </c>
      <c r="E103" s="96" t="s">
        <v>627</v>
      </c>
      <c r="F103" s="102" t="s">
        <v>366</v>
      </c>
      <c r="G103" s="25">
        <f t="shared" si="1"/>
        <v>2000</v>
      </c>
      <c r="H103" s="25"/>
      <c r="I103" s="25">
        <v>2000</v>
      </c>
      <c r="O103" s="106"/>
    </row>
    <row r="104" spans="1:9" ht="27" customHeight="1">
      <c r="A104" s="80">
        <v>2486</v>
      </c>
      <c r="B104" s="95" t="s">
        <v>174</v>
      </c>
      <c r="C104" s="95">
        <v>8</v>
      </c>
      <c r="D104" s="95">
        <v>6</v>
      </c>
      <c r="E104" s="96" t="s">
        <v>628</v>
      </c>
      <c r="F104" s="102" t="s">
        <v>367</v>
      </c>
      <c r="G104" s="25">
        <f aca="true" t="shared" si="2" ref="G104:G148">SUM(H104:I104)</f>
        <v>0</v>
      </c>
      <c r="H104" s="25"/>
      <c r="I104" s="25"/>
    </row>
    <row r="105" spans="1:9" ht="27" customHeight="1">
      <c r="A105" s="80">
        <v>2487</v>
      </c>
      <c r="B105" s="95" t="s">
        <v>174</v>
      </c>
      <c r="C105" s="95">
        <v>8</v>
      </c>
      <c r="D105" s="95">
        <v>7</v>
      </c>
      <c r="E105" s="96" t="s">
        <v>629</v>
      </c>
      <c r="F105" s="102" t="s">
        <v>368</v>
      </c>
      <c r="G105" s="25">
        <f t="shared" si="2"/>
        <v>0</v>
      </c>
      <c r="H105" s="25"/>
      <c r="I105" s="25"/>
    </row>
    <row r="106" spans="1:9" ht="27" customHeight="1">
      <c r="A106" s="80">
        <v>2490</v>
      </c>
      <c r="B106" s="77" t="s">
        <v>174</v>
      </c>
      <c r="C106" s="77">
        <v>9</v>
      </c>
      <c r="D106" s="77">
        <v>0</v>
      </c>
      <c r="E106" s="91" t="s">
        <v>630</v>
      </c>
      <c r="F106" s="92" t="s">
        <v>369</v>
      </c>
      <c r="G106" s="25">
        <f t="shared" si="2"/>
        <v>-20000</v>
      </c>
      <c r="H106" s="25">
        <f>SUM(H107)</f>
        <v>0</v>
      </c>
      <c r="I106" s="25">
        <f>SUM(I107)</f>
        <v>-20000</v>
      </c>
    </row>
    <row r="107" spans="1:9" ht="27" customHeight="1">
      <c r="A107" s="80">
        <v>2491</v>
      </c>
      <c r="B107" s="95" t="s">
        <v>174</v>
      </c>
      <c r="C107" s="95">
        <v>9</v>
      </c>
      <c r="D107" s="95">
        <v>1</v>
      </c>
      <c r="E107" s="96" t="s">
        <v>631</v>
      </c>
      <c r="F107" s="102" t="s">
        <v>370</v>
      </c>
      <c r="G107" s="25">
        <f t="shared" si="2"/>
        <v>-20000</v>
      </c>
      <c r="H107" s="25"/>
      <c r="I107" s="25">
        <v>-20000</v>
      </c>
    </row>
    <row r="108" spans="1:12" s="89" customFormat="1" ht="47.25" customHeight="1">
      <c r="A108" s="80">
        <v>2500</v>
      </c>
      <c r="B108" s="77" t="s">
        <v>175</v>
      </c>
      <c r="C108" s="77">
        <v>0</v>
      </c>
      <c r="D108" s="77">
        <v>0</v>
      </c>
      <c r="E108" s="87" t="s">
        <v>632</v>
      </c>
      <c r="F108" s="104" t="s">
        <v>371</v>
      </c>
      <c r="G108" s="25">
        <f t="shared" si="2"/>
        <v>92418.3</v>
      </c>
      <c r="H108" s="25">
        <f>SUM(H109+H111+H113+H115+H117+H119)</f>
        <v>84551.3</v>
      </c>
      <c r="I108" s="25">
        <f>SUM(I109+I111+I113+I115+I117+I119)</f>
        <v>7867</v>
      </c>
      <c r="K108" s="90"/>
      <c r="L108" s="90"/>
    </row>
    <row r="109" spans="1:12" ht="16.5" customHeight="1">
      <c r="A109" s="80">
        <v>2510</v>
      </c>
      <c r="B109" s="77" t="s">
        <v>175</v>
      </c>
      <c r="C109" s="77">
        <v>1</v>
      </c>
      <c r="D109" s="77">
        <v>0</v>
      </c>
      <c r="E109" s="91" t="s">
        <v>633</v>
      </c>
      <c r="F109" s="92" t="s">
        <v>372</v>
      </c>
      <c r="G109" s="25">
        <f t="shared" si="2"/>
        <v>84551.3</v>
      </c>
      <c r="H109" s="25">
        <f>SUM(H110)</f>
        <v>84551.3</v>
      </c>
      <c r="I109" s="25">
        <f>SUM(I110)</f>
        <v>0</v>
      </c>
      <c r="L109" s="59"/>
    </row>
    <row r="110" spans="1:15" ht="16.5" customHeight="1">
      <c r="A110" s="80">
        <v>2511</v>
      </c>
      <c r="B110" s="95" t="s">
        <v>175</v>
      </c>
      <c r="C110" s="95">
        <v>1</v>
      </c>
      <c r="D110" s="95">
        <v>1</v>
      </c>
      <c r="E110" s="96" t="s">
        <v>634</v>
      </c>
      <c r="F110" s="102" t="s">
        <v>373</v>
      </c>
      <c r="G110" s="25">
        <f t="shared" si="2"/>
        <v>84551.3</v>
      </c>
      <c r="H110" s="25">
        <v>84551.3</v>
      </c>
      <c r="I110" s="25"/>
      <c r="K110" s="108"/>
      <c r="L110" s="109"/>
      <c r="M110" s="59"/>
      <c r="N110" s="59"/>
      <c r="O110" s="59"/>
    </row>
    <row r="111" spans="1:12" ht="16.5" customHeight="1">
      <c r="A111" s="80">
        <v>2520</v>
      </c>
      <c r="B111" s="77" t="s">
        <v>175</v>
      </c>
      <c r="C111" s="77">
        <v>2</v>
      </c>
      <c r="D111" s="77">
        <v>0</v>
      </c>
      <c r="E111" s="91" t="s">
        <v>635</v>
      </c>
      <c r="F111" s="92" t="s">
        <v>374</v>
      </c>
      <c r="G111" s="25">
        <f t="shared" si="2"/>
        <v>7867</v>
      </c>
      <c r="H111" s="25">
        <f>H112</f>
        <v>0</v>
      </c>
      <c r="I111" s="25">
        <f>SUM(I112)</f>
        <v>7867</v>
      </c>
      <c r="L111" s="59"/>
    </row>
    <row r="112" spans="1:13" ht="16.5" customHeight="1">
      <c r="A112" s="80">
        <v>2521</v>
      </c>
      <c r="B112" s="95" t="s">
        <v>175</v>
      </c>
      <c r="C112" s="95">
        <v>2</v>
      </c>
      <c r="D112" s="95">
        <v>1</v>
      </c>
      <c r="E112" s="96" t="s">
        <v>636</v>
      </c>
      <c r="F112" s="102" t="s">
        <v>375</v>
      </c>
      <c r="G112" s="25">
        <f t="shared" si="2"/>
        <v>7867</v>
      </c>
      <c r="H112" s="25">
        <v>0</v>
      </c>
      <c r="I112" s="25">
        <v>7867</v>
      </c>
      <c r="M112" s="106"/>
    </row>
    <row r="113" spans="1:13" ht="16.5" customHeight="1">
      <c r="A113" s="80">
        <v>2530</v>
      </c>
      <c r="B113" s="77" t="s">
        <v>175</v>
      </c>
      <c r="C113" s="77">
        <v>3</v>
      </c>
      <c r="D113" s="77">
        <v>0</v>
      </c>
      <c r="E113" s="91" t="s">
        <v>637</v>
      </c>
      <c r="F113" s="92" t="s">
        <v>376</v>
      </c>
      <c r="G113" s="25">
        <f t="shared" si="2"/>
        <v>0</v>
      </c>
      <c r="H113" s="25">
        <f>SUM(H114)</f>
        <v>0</v>
      </c>
      <c r="I113" s="25">
        <f>SUM(I114)</f>
        <v>0</v>
      </c>
      <c r="M113" s="106"/>
    </row>
    <row r="114" spans="1:13" ht="16.5" customHeight="1">
      <c r="A114" s="80">
        <v>2531</v>
      </c>
      <c r="B114" s="95" t="s">
        <v>175</v>
      </c>
      <c r="C114" s="95">
        <v>3</v>
      </c>
      <c r="D114" s="95">
        <v>1</v>
      </c>
      <c r="E114" s="96" t="s">
        <v>638</v>
      </c>
      <c r="F114" s="102" t="s">
        <v>377</v>
      </c>
      <c r="G114" s="25">
        <f t="shared" si="2"/>
        <v>0</v>
      </c>
      <c r="H114" s="25">
        <v>0</v>
      </c>
      <c r="I114" s="25"/>
      <c r="M114" s="106"/>
    </row>
    <row r="115" spans="1:13" ht="27.75" customHeight="1">
      <c r="A115" s="80">
        <v>2540</v>
      </c>
      <c r="B115" s="77" t="s">
        <v>175</v>
      </c>
      <c r="C115" s="77">
        <v>4</v>
      </c>
      <c r="D115" s="77">
        <v>0</v>
      </c>
      <c r="E115" s="91" t="s">
        <v>639</v>
      </c>
      <c r="F115" s="92" t="s">
        <v>378</v>
      </c>
      <c r="G115" s="25">
        <f t="shared" si="2"/>
        <v>0</v>
      </c>
      <c r="H115" s="25">
        <f>SUM(H116)</f>
        <v>0</v>
      </c>
      <c r="I115" s="25">
        <f>SUM(I116)</f>
        <v>0</v>
      </c>
      <c r="M115" s="106"/>
    </row>
    <row r="116" spans="1:13" ht="27" customHeight="1">
      <c r="A116" s="80">
        <v>2541</v>
      </c>
      <c r="B116" s="95" t="s">
        <v>175</v>
      </c>
      <c r="C116" s="95">
        <v>4</v>
      </c>
      <c r="D116" s="95">
        <v>1</v>
      </c>
      <c r="E116" s="96" t="s">
        <v>640</v>
      </c>
      <c r="F116" s="102" t="s">
        <v>379</v>
      </c>
      <c r="G116" s="25">
        <f t="shared" si="2"/>
        <v>0</v>
      </c>
      <c r="H116" s="25"/>
      <c r="I116" s="25"/>
      <c r="M116" s="59"/>
    </row>
    <row r="117" spans="1:9" ht="39.75" customHeight="1">
      <c r="A117" s="80">
        <v>2550</v>
      </c>
      <c r="B117" s="77" t="s">
        <v>175</v>
      </c>
      <c r="C117" s="77">
        <v>5</v>
      </c>
      <c r="D117" s="77">
        <v>0</v>
      </c>
      <c r="E117" s="91" t="s">
        <v>641</v>
      </c>
      <c r="F117" s="92" t="s">
        <v>380</v>
      </c>
      <c r="G117" s="25">
        <f t="shared" si="2"/>
        <v>0</v>
      </c>
      <c r="H117" s="25">
        <f>SUM(H118)</f>
        <v>0</v>
      </c>
      <c r="I117" s="25">
        <f>SUM(I118)</f>
        <v>0</v>
      </c>
    </row>
    <row r="118" spans="1:15" ht="27" customHeight="1">
      <c r="A118" s="80">
        <v>2551</v>
      </c>
      <c r="B118" s="95" t="s">
        <v>175</v>
      </c>
      <c r="C118" s="95">
        <v>5</v>
      </c>
      <c r="D118" s="95">
        <v>1</v>
      </c>
      <c r="E118" s="96" t="s">
        <v>642</v>
      </c>
      <c r="F118" s="102" t="s">
        <v>381</v>
      </c>
      <c r="G118" s="25">
        <f t="shared" si="2"/>
        <v>0</v>
      </c>
      <c r="H118" s="25"/>
      <c r="I118" s="25"/>
      <c r="O118" s="106"/>
    </row>
    <row r="119" spans="1:9" ht="27" customHeight="1">
      <c r="A119" s="80">
        <v>2560</v>
      </c>
      <c r="B119" s="77" t="s">
        <v>175</v>
      </c>
      <c r="C119" s="77">
        <v>6</v>
      </c>
      <c r="D119" s="77">
        <v>0</v>
      </c>
      <c r="E119" s="91" t="s">
        <v>643</v>
      </c>
      <c r="F119" s="92" t="s">
        <v>382</v>
      </c>
      <c r="G119" s="25">
        <f t="shared" si="2"/>
        <v>0</v>
      </c>
      <c r="H119" s="25">
        <f>SUM(H120)</f>
        <v>0</v>
      </c>
      <c r="I119" s="25">
        <f>SUM(I120)</f>
        <v>0</v>
      </c>
    </row>
    <row r="120" spans="1:9" ht="27" customHeight="1">
      <c r="A120" s="80">
        <v>2561</v>
      </c>
      <c r="B120" s="95" t="s">
        <v>175</v>
      </c>
      <c r="C120" s="95">
        <v>6</v>
      </c>
      <c r="D120" s="95">
        <v>1</v>
      </c>
      <c r="E120" s="96" t="s">
        <v>644</v>
      </c>
      <c r="F120" s="102" t="s">
        <v>383</v>
      </c>
      <c r="G120" s="25">
        <f t="shared" si="2"/>
        <v>0</v>
      </c>
      <c r="H120" s="25">
        <v>0</v>
      </c>
      <c r="I120" s="25"/>
    </row>
    <row r="121" spans="1:11" s="89" customFormat="1" ht="57.75" customHeight="1">
      <c r="A121" s="80">
        <v>2600</v>
      </c>
      <c r="B121" s="77" t="s">
        <v>176</v>
      </c>
      <c r="C121" s="77">
        <v>0</v>
      </c>
      <c r="D121" s="77">
        <v>0</v>
      </c>
      <c r="E121" s="87" t="s">
        <v>645</v>
      </c>
      <c r="F121" s="104" t="s">
        <v>384</v>
      </c>
      <c r="G121" s="25">
        <f t="shared" si="2"/>
        <v>81320.1</v>
      </c>
      <c r="H121" s="25">
        <f>H126+H128</f>
        <v>31178.1</v>
      </c>
      <c r="I121" s="25">
        <f>SUM(I122+I124+I126+I128+I130+I132)</f>
        <v>50142</v>
      </c>
      <c r="K121" s="90"/>
    </row>
    <row r="122" spans="1:9" ht="14.25" customHeight="1">
      <c r="A122" s="80">
        <v>2610</v>
      </c>
      <c r="B122" s="77" t="s">
        <v>176</v>
      </c>
      <c r="C122" s="77">
        <v>1</v>
      </c>
      <c r="D122" s="77">
        <v>0</v>
      </c>
      <c r="E122" s="91" t="s">
        <v>646</v>
      </c>
      <c r="F122" s="92" t="s">
        <v>385</v>
      </c>
      <c r="G122" s="25">
        <f t="shared" si="2"/>
        <v>0</v>
      </c>
      <c r="H122" s="25">
        <f>SUM(H123)</f>
        <v>0</v>
      </c>
      <c r="I122" s="25">
        <f>SUM(I123)</f>
        <v>0</v>
      </c>
    </row>
    <row r="123" spans="1:9" ht="14.25" customHeight="1">
      <c r="A123" s="80">
        <v>2611</v>
      </c>
      <c r="B123" s="95" t="s">
        <v>176</v>
      </c>
      <c r="C123" s="95">
        <v>1</v>
      </c>
      <c r="D123" s="95">
        <v>1</v>
      </c>
      <c r="E123" s="96" t="s">
        <v>647</v>
      </c>
      <c r="F123" s="102" t="s">
        <v>386</v>
      </c>
      <c r="G123" s="25">
        <f t="shared" si="2"/>
        <v>0</v>
      </c>
      <c r="H123" s="25"/>
      <c r="I123" s="25"/>
    </row>
    <row r="124" spans="1:9" ht="14.25" customHeight="1">
      <c r="A124" s="80">
        <v>2620</v>
      </c>
      <c r="B124" s="77" t="s">
        <v>176</v>
      </c>
      <c r="C124" s="77">
        <v>2</v>
      </c>
      <c r="D124" s="77">
        <v>0</v>
      </c>
      <c r="E124" s="91" t="s">
        <v>648</v>
      </c>
      <c r="F124" s="92" t="s">
        <v>387</v>
      </c>
      <c r="G124" s="25">
        <f t="shared" si="2"/>
        <v>0</v>
      </c>
      <c r="H124" s="25">
        <f>SUM(H125)</f>
        <v>0</v>
      </c>
      <c r="I124" s="25">
        <f>SUM(I125)</f>
        <v>0</v>
      </c>
    </row>
    <row r="125" spans="1:9" ht="14.25" customHeight="1">
      <c r="A125" s="80">
        <v>2621</v>
      </c>
      <c r="B125" s="95" t="s">
        <v>176</v>
      </c>
      <c r="C125" s="95">
        <v>2</v>
      </c>
      <c r="D125" s="95">
        <v>1</v>
      </c>
      <c r="E125" s="96" t="s">
        <v>649</v>
      </c>
      <c r="F125" s="102" t="s">
        <v>388</v>
      </c>
      <c r="G125" s="25">
        <f t="shared" si="2"/>
        <v>0</v>
      </c>
      <c r="H125" s="25"/>
      <c r="I125" s="25">
        <v>0</v>
      </c>
    </row>
    <row r="126" spans="1:9" ht="14.25" customHeight="1">
      <c r="A126" s="80">
        <v>2630</v>
      </c>
      <c r="B126" s="77" t="s">
        <v>176</v>
      </c>
      <c r="C126" s="77">
        <v>3</v>
      </c>
      <c r="D126" s="77">
        <v>0</v>
      </c>
      <c r="E126" s="91" t="s">
        <v>650</v>
      </c>
      <c r="F126" s="92" t="s">
        <v>389</v>
      </c>
      <c r="G126" s="25">
        <f t="shared" si="2"/>
        <v>42246</v>
      </c>
      <c r="H126" s="25">
        <f>SUM(H127)</f>
        <v>15996</v>
      </c>
      <c r="I126" s="25">
        <f>I127</f>
        <v>26250</v>
      </c>
    </row>
    <row r="127" spans="1:9" ht="14.25" customHeight="1">
      <c r="A127" s="80">
        <v>2631</v>
      </c>
      <c r="B127" s="95" t="s">
        <v>176</v>
      </c>
      <c r="C127" s="95">
        <v>3</v>
      </c>
      <c r="D127" s="95">
        <v>1</v>
      </c>
      <c r="E127" s="96" t="s">
        <v>651</v>
      </c>
      <c r="F127" s="110" t="s">
        <v>390</v>
      </c>
      <c r="G127" s="25">
        <f t="shared" si="2"/>
        <v>42246</v>
      </c>
      <c r="H127" s="25">
        <v>15996</v>
      </c>
      <c r="I127" s="25">
        <v>26250</v>
      </c>
    </row>
    <row r="128" spans="1:9" ht="14.25" customHeight="1">
      <c r="A128" s="80">
        <v>2640</v>
      </c>
      <c r="B128" s="77" t="s">
        <v>176</v>
      </c>
      <c r="C128" s="77">
        <v>4</v>
      </c>
      <c r="D128" s="77">
        <v>0</v>
      </c>
      <c r="E128" s="91" t="s">
        <v>652</v>
      </c>
      <c r="F128" s="92" t="s">
        <v>391</v>
      </c>
      <c r="G128" s="25">
        <f t="shared" si="2"/>
        <v>37074.1</v>
      </c>
      <c r="H128" s="25">
        <f>SUM(H129)</f>
        <v>15182.1</v>
      </c>
      <c r="I128" s="25">
        <f>SUM(I129)</f>
        <v>21892</v>
      </c>
    </row>
    <row r="129" spans="1:13" ht="14.25" customHeight="1">
      <c r="A129" s="80">
        <v>2641</v>
      </c>
      <c r="B129" s="95" t="s">
        <v>176</v>
      </c>
      <c r="C129" s="95">
        <v>4</v>
      </c>
      <c r="D129" s="95">
        <v>1</v>
      </c>
      <c r="E129" s="96" t="s">
        <v>653</v>
      </c>
      <c r="F129" s="102" t="s">
        <v>392</v>
      </c>
      <c r="G129" s="25">
        <f t="shared" si="2"/>
        <v>37074.1</v>
      </c>
      <c r="H129" s="25">
        <v>15182.1</v>
      </c>
      <c r="I129" s="25">
        <v>21892</v>
      </c>
      <c r="L129" s="111"/>
      <c r="M129" s="106"/>
    </row>
    <row r="130" spans="1:9" ht="39.75" customHeight="1">
      <c r="A130" s="80">
        <v>2650</v>
      </c>
      <c r="B130" s="77" t="s">
        <v>176</v>
      </c>
      <c r="C130" s="77">
        <v>5</v>
      </c>
      <c r="D130" s="77">
        <v>0</v>
      </c>
      <c r="E130" s="91" t="s">
        <v>654</v>
      </c>
      <c r="F130" s="92" t="s">
        <v>395</v>
      </c>
      <c r="G130" s="25">
        <f t="shared" si="2"/>
        <v>2000</v>
      </c>
      <c r="H130" s="25">
        <f>SUM(H131)</f>
        <v>0</v>
      </c>
      <c r="I130" s="25">
        <f>SUM(I131)</f>
        <v>2000</v>
      </c>
    </row>
    <row r="131" spans="1:13" ht="39" customHeight="1">
      <c r="A131" s="80">
        <v>2651</v>
      </c>
      <c r="B131" s="95" t="s">
        <v>176</v>
      </c>
      <c r="C131" s="95">
        <v>5</v>
      </c>
      <c r="D131" s="95">
        <v>1</v>
      </c>
      <c r="E131" s="96" t="s">
        <v>655</v>
      </c>
      <c r="F131" s="102" t="s">
        <v>396</v>
      </c>
      <c r="G131" s="25">
        <f t="shared" si="2"/>
        <v>2000</v>
      </c>
      <c r="H131" s="25"/>
      <c r="I131" s="25">
        <v>2000</v>
      </c>
      <c r="M131" s="106"/>
    </row>
    <row r="132" spans="1:9" ht="29.25" customHeight="1">
      <c r="A132" s="80">
        <v>2660</v>
      </c>
      <c r="B132" s="77" t="s">
        <v>176</v>
      </c>
      <c r="C132" s="77">
        <v>6</v>
      </c>
      <c r="D132" s="77">
        <v>0</v>
      </c>
      <c r="E132" s="91" t="s">
        <v>656</v>
      </c>
      <c r="F132" s="105" t="s">
        <v>397</v>
      </c>
      <c r="G132" s="25">
        <f t="shared" si="2"/>
        <v>0</v>
      </c>
      <c r="H132" s="25">
        <f>SUM(H133)</f>
        <v>0</v>
      </c>
      <c r="I132" s="25">
        <f>SUM(I133)</f>
        <v>0</v>
      </c>
    </row>
    <row r="133" spans="1:9" ht="26.25" customHeight="1">
      <c r="A133" s="80">
        <v>2661</v>
      </c>
      <c r="B133" s="95" t="s">
        <v>176</v>
      </c>
      <c r="C133" s="95">
        <v>6</v>
      </c>
      <c r="D133" s="95">
        <v>1</v>
      </c>
      <c r="E133" s="96" t="s">
        <v>657</v>
      </c>
      <c r="F133" s="102" t="s">
        <v>398</v>
      </c>
      <c r="G133" s="25">
        <f t="shared" si="2"/>
        <v>0</v>
      </c>
      <c r="H133" s="25"/>
      <c r="I133" s="25">
        <v>0</v>
      </c>
    </row>
    <row r="134" spans="1:11" s="89" customFormat="1" ht="42.75" customHeight="1">
      <c r="A134" s="80">
        <v>2700</v>
      </c>
      <c r="B134" s="77" t="s">
        <v>177</v>
      </c>
      <c r="C134" s="77">
        <v>0</v>
      </c>
      <c r="D134" s="77">
        <v>0</v>
      </c>
      <c r="E134" s="87" t="s">
        <v>658</v>
      </c>
      <c r="F134" s="104" t="s">
        <v>399</v>
      </c>
      <c r="G134" s="25">
        <f t="shared" si="2"/>
        <v>1400</v>
      </c>
      <c r="H134" s="25">
        <f>SUM(H135+H139+H144+H149+H151+H153)</f>
        <v>1400</v>
      </c>
      <c r="I134" s="25">
        <f>SUM(I135+I139+I144+I149+I151+I153)</f>
        <v>0</v>
      </c>
      <c r="K134" s="90"/>
    </row>
    <row r="135" spans="1:9" ht="27" customHeight="1" hidden="1">
      <c r="A135" s="80">
        <v>2710</v>
      </c>
      <c r="B135" s="77" t="s">
        <v>177</v>
      </c>
      <c r="C135" s="77">
        <v>1</v>
      </c>
      <c r="D135" s="77">
        <v>0</v>
      </c>
      <c r="E135" s="91" t="s">
        <v>659</v>
      </c>
      <c r="F135" s="92" t="s">
        <v>400</v>
      </c>
      <c r="G135" s="25">
        <f t="shared" si="2"/>
        <v>0</v>
      </c>
      <c r="H135" s="25">
        <f>SUM(H136:H138)</f>
        <v>0</v>
      </c>
      <c r="I135" s="25">
        <f>SUM(I136:I138)</f>
        <v>0</v>
      </c>
    </row>
    <row r="136" spans="1:9" ht="15" customHeight="1" hidden="1">
      <c r="A136" s="80">
        <v>2711</v>
      </c>
      <c r="B136" s="95" t="s">
        <v>177</v>
      </c>
      <c r="C136" s="95">
        <v>1</v>
      </c>
      <c r="D136" s="95">
        <v>1</v>
      </c>
      <c r="E136" s="96" t="s">
        <v>660</v>
      </c>
      <c r="F136" s="102" t="s">
        <v>401</v>
      </c>
      <c r="G136" s="25">
        <f t="shared" si="2"/>
        <v>0</v>
      </c>
      <c r="H136" s="25"/>
      <c r="I136" s="25"/>
    </row>
    <row r="137" spans="1:9" ht="15" customHeight="1" hidden="1">
      <c r="A137" s="80">
        <v>2712</v>
      </c>
      <c r="B137" s="95" t="s">
        <v>177</v>
      </c>
      <c r="C137" s="95">
        <v>1</v>
      </c>
      <c r="D137" s="95">
        <v>2</v>
      </c>
      <c r="E137" s="96" t="s">
        <v>661</v>
      </c>
      <c r="F137" s="102" t="s">
        <v>402</v>
      </c>
      <c r="G137" s="25">
        <f t="shared" si="2"/>
        <v>0</v>
      </c>
      <c r="H137" s="25"/>
      <c r="I137" s="25"/>
    </row>
    <row r="138" spans="1:9" ht="15" customHeight="1" hidden="1">
      <c r="A138" s="80">
        <v>2713</v>
      </c>
      <c r="B138" s="95" t="s">
        <v>177</v>
      </c>
      <c r="C138" s="95">
        <v>1</v>
      </c>
      <c r="D138" s="95">
        <v>3</v>
      </c>
      <c r="E138" s="96" t="s">
        <v>662</v>
      </c>
      <c r="F138" s="102" t="s">
        <v>403</v>
      </c>
      <c r="G138" s="25">
        <f t="shared" si="2"/>
        <v>0</v>
      </c>
      <c r="H138" s="25"/>
      <c r="I138" s="25"/>
    </row>
    <row r="139" spans="1:9" ht="18" customHeight="1" hidden="1">
      <c r="A139" s="80">
        <v>2720</v>
      </c>
      <c r="B139" s="77" t="s">
        <v>177</v>
      </c>
      <c r="C139" s="77">
        <v>2</v>
      </c>
      <c r="D139" s="77">
        <v>0</v>
      </c>
      <c r="E139" s="91" t="s">
        <v>663</v>
      </c>
      <c r="F139" s="92" t="s">
        <v>404</v>
      </c>
      <c r="G139" s="25">
        <f t="shared" si="2"/>
        <v>0</v>
      </c>
      <c r="H139" s="25">
        <f>SUM(H140:H143)</f>
        <v>0</v>
      </c>
      <c r="I139" s="25">
        <f>SUM(I140:I143)</f>
        <v>0</v>
      </c>
    </row>
    <row r="140" spans="1:9" ht="15" customHeight="1" hidden="1">
      <c r="A140" s="80">
        <v>2721</v>
      </c>
      <c r="B140" s="95" t="s">
        <v>177</v>
      </c>
      <c r="C140" s="95">
        <v>2</v>
      </c>
      <c r="D140" s="95">
        <v>1</v>
      </c>
      <c r="E140" s="96" t="s">
        <v>664</v>
      </c>
      <c r="F140" s="102" t="s">
        <v>405</v>
      </c>
      <c r="G140" s="25">
        <f t="shared" si="2"/>
        <v>0</v>
      </c>
      <c r="H140" s="25">
        <v>0</v>
      </c>
      <c r="I140" s="25"/>
    </row>
    <row r="141" spans="1:9" ht="15" customHeight="1" hidden="1">
      <c r="A141" s="80">
        <v>2722</v>
      </c>
      <c r="B141" s="95" t="s">
        <v>177</v>
      </c>
      <c r="C141" s="95">
        <v>2</v>
      </c>
      <c r="D141" s="95">
        <v>2</v>
      </c>
      <c r="E141" s="96" t="s">
        <v>665</v>
      </c>
      <c r="F141" s="102" t="s">
        <v>406</v>
      </c>
      <c r="G141" s="25">
        <f t="shared" si="2"/>
        <v>0</v>
      </c>
      <c r="H141" s="25"/>
      <c r="I141" s="25"/>
    </row>
    <row r="142" spans="1:9" ht="15" customHeight="1" hidden="1">
      <c r="A142" s="80">
        <v>2723</v>
      </c>
      <c r="B142" s="95" t="s">
        <v>177</v>
      </c>
      <c r="C142" s="95">
        <v>2</v>
      </c>
      <c r="D142" s="95">
        <v>3</v>
      </c>
      <c r="E142" s="96" t="s">
        <v>666</v>
      </c>
      <c r="F142" s="102" t="s">
        <v>407</v>
      </c>
      <c r="G142" s="25">
        <f t="shared" si="2"/>
        <v>0</v>
      </c>
      <c r="H142" s="25"/>
      <c r="I142" s="25"/>
    </row>
    <row r="143" spans="1:9" ht="15" customHeight="1" hidden="1">
      <c r="A143" s="80">
        <v>2724</v>
      </c>
      <c r="B143" s="95" t="s">
        <v>177</v>
      </c>
      <c r="C143" s="95">
        <v>2</v>
      </c>
      <c r="D143" s="95">
        <v>4</v>
      </c>
      <c r="E143" s="96" t="s">
        <v>667</v>
      </c>
      <c r="F143" s="102" t="s">
        <v>408</v>
      </c>
      <c r="G143" s="25">
        <f t="shared" si="2"/>
        <v>0</v>
      </c>
      <c r="H143" s="25"/>
      <c r="I143" s="25"/>
    </row>
    <row r="144" spans="1:9" ht="15" customHeight="1" hidden="1">
      <c r="A144" s="80">
        <v>2730</v>
      </c>
      <c r="B144" s="77" t="s">
        <v>177</v>
      </c>
      <c r="C144" s="77">
        <v>3</v>
      </c>
      <c r="D144" s="77">
        <v>0</v>
      </c>
      <c r="E144" s="91" t="s">
        <v>668</v>
      </c>
      <c r="F144" s="92" t="s">
        <v>409</v>
      </c>
      <c r="G144" s="25">
        <f t="shared" si="2"/>
        <v>0</v>
      </c>
      <c r="H144" s="25">
        <f>SUM(H145:H148)</f>
        <v>0</v>
      </c>
      <c r="I144" s="25">
        <f>SUM(I145:I148)</f>
        <v>0</v>
      </c>
    </row>
    <row r="145" spans="1:9" ht="24.75" customHeight="1" hidden="1">
      <c r="A145" s="80">
        <v>2731</v>
      </c>
      <c r="B145" s="95" t="s">
        <v>177</v>
      </c>
      <c r="C145" s="95">
        <v>3</v>
      </c>
      <c r="D145" s="95">
        <v>1</v>
      </c>
      <c r="E145" s="96" t="s">
        <v>669</v>
      </c>
      <c r="F145" s="97" t="s">
        <v>410</v>
      </c>
      <c r="G145" s="25">
        <f t="shared" si="2"/>
        <v>0</v>
      </c>
      <c r="H145" s="25"/>
      <c r="I145" s="25"/>
    </row>
    <row r="146" spans="1:9" ht="27.75" customHeight="1" hidden="1">
      <c r="A146" s="80">
        <v>2732</v>
      </c>
      <c r="B146" s="95" t="s">
        <v>177</v>
      </c>
      <c r="C146" s="95">
        <v>3</v>
      </c>
      <c r="D146" s="95">
        <v>2</v>
      </c>
      <c r="E146" s="96" t="s">
        <v>670</v>
      </c>
      <c r="F146" s="97" t="s">
        <v>411</v>
      </c>
      <c r="G146" s="25">
        <f t="shared" si="2"/>
        <v>0</v>
      </c>
      <c r="H146" s="25"/>
      <c r="I146" s="25"/>
    </row>
    <row r="147" spans="1:9" ht="24.75" customHeight="1" hidden="1">
      <c r="A147" s="80">
        <v>2733</v>
      </c>
      <c r="B147" s="95" t="s">
        <v>177</v>
      </c>
      <c r="C147" s="95">
        <v>3</v>
      </c>
      <c r="D147" s="95">
        <v>3</v>
      </c>
      <c r="E147" s="96" t="s">
        <v>671</v>
      </c>
      <c r="F147" s="97" t="s">
        <v>412</v>
      </c>
      <c r="G147" s="25">
        <f t="shared" si="2"/>
        <v>0</v>
      </c>
      <c r="H147" s="25"/>
      <c r="I147" s="25"/>
    </row>
    <row r="148" spans="1:9" ht="24.75" customHeight="1" hidden="1">
      <c r="A148" s="80">
        <v>2734</v>
      </c>
      <c r="B148" s="95" t="s">
        <v>177</v>
      </c>
      <c r="C148" s="95">
        <v>3</v>
      </c>
      <c r="D148" s="95">
        <v>4</v>
      </c>
      <c r="E148" s="96" t="s">
        <v>672</v>
      </c>
      <c r="F148" s="97" t="s">
        <v>413</v>
      </c>
      <c r="G148" s="25">
        <f t="shared" si="2"/>
        <v>0</v>
      </c>
      <c r="H148" s="25"/>
      <c r="I148" s="25"/>
    </row>
    <row r="149" spans="1:9" ht="27" customHeight="1" hidden="1">
      <c r="A149" s="80">
        <v>2740</v>
      </c>
      <c r="B149" s="77" t="s">
        <v>177</v>
      </c>
      <c r="C149" s="77">
        <v>4</v>
      </c>
      <c r="D149" s="77">
        <v>0</v>
      </c>
      <c r="E149" s="91" t="s">
        <v>673</v>
      </c>
      <c r="F149" s="92" t="s">
        <v>0</v>
      </c>
      <c r="G149" s="25">
        <f aca="true" t="shared" si="3" ref="G149:G195">SUM(H149:I149)</f>
        <v>0</v>
      </c>
      <c r="H149" s="25">
        <f>SUM(H150)</f>
        <v>0</v>
      </c>
      <c r="I149" s="25">
        <f>SUM(I150)</f>
        <v>0</v>
      </c>
    </row>
    <row r="150" spans="1:9" ht="16.5" customHeight="1" hidden="1">
      <c r="A150" s="80">
        <v>2741</v>
      </c>
      <c r="B150" s="95" t="s">
        <v>177</v>
      </c>
      <c r="C150" s="95">
        <v>4</v>
      </c>
      <c r="D150" s="95">
        <v>1</v>
      </c>
      <c r="E150" s="96" t="s">
        <v>674</v>
      </c>
      <c r="F150" s="102" t="s">
        <v>1</v>
      </c>
      <c r="G150" s="25">
        <f t="shared" si="3"/>
        <v>0</v>
      </c>
      <c r="H150" s="25"/>
      <c r="I150" s="25"/>
    </row>
    <row r="151" spans="1:9" ht="25.5" customHeight="1" hidden="1">
      <c r="A151" s="80">
        <v>2750</v>
      </c>
      <c r="B151" s="77" t="s">
        <v>177</v>
      </c>
      <c r="C151" s="77">
        <v>5</v>
      </c>
      <c r="D151" s="77">
        <v>0</v>
      </c>
      <c r="E151" s="91" t="s">
        <v>675</v>
      </c>
      <c r="F151" s="92" t="s">
        <v>2</v>
      </c>
      <c r="G151" s="25">
        <f t="shared" si="3"/>
        <v>0</v>
      </c>
      <c r="H151" s="25">
        <f>SUM(H152)</f>
        <v>0</v>
      </c>
      <c r="I151" s="25">
        <f>SUM(I152)</f>
        <v>0</v>
      </c>
    </row>
    <row r="152" spans="1:9" ht="27" hidden="1">
      <c r="A152" s="80">
        <v>2751</v>
      </c>
      <c r="B152" s="95" t="s">
        <v>177</v>
      </c>
      <c r="C152" s="95">
        <v>5</v>
      </c>
      <c r="D152" s="95">
        <v>1</v>
      </c>
      <c r="E152" s="96" t="s">
        <v>676</v>
      </c>
      <c r="F152" s="102" t="s">
        <v>2</v>
      </c>
      <c r="G152" s="25">
        <f t="shared" si="3"/>
        <v>0</v>
      </c>
      <c r="H152" s="25"/>
      <c r="I152" s="25"/>
    </row>
    <row r="153" spans="1:9" ht="27.75" customHeight="1">
      <c r="A153" s="80">
        <v>2760</v>
      </c>
      <c r="B153" s="77" t="s">
        <v>177</v>
      </c>
      <c r="C153" s="77">
        <v>6</v>
      </c>
      <c r="D153" s="77">
        <v>0</v>
      </c>
      <c r="E153" s="91" t="s">
        <v>677</v>
      </c>
      <c r="F153" s="92" t="s">
        <v>3</v>
      </c>
      <c r="G153" s="25">
        <f t="shared" si="3"/>
        <v>1400</v>
      </c>
      <c r="H153" s="25">
        <f>SUM(H154:H155)</f>
        <v>1400</v>
      </c>
      <c r="I153" s="25">
        <f>SUM(I154:I155)</f>
        <v>0</v>
      </c>
    </row>
    <row r="154" spans="1:9" ht="27">
      <c r="A154" s="80">
        <v>2761</v>
      </c>
      <c r="B154" s="95" t="s">
        <v>177</v>
      </c>
      <c r="C154" s="95">
        <v>6</v>
      </c>
      <c r="D154" s="95">
        <v>1</v>
      </c>
      <c r="E154" s="96" t="s">
        <v>678</v>
      </c>
      <c r="F154" s="92"/>
      <c r="G154" s="25">
        <f t="shared" si="3"/>
        <v>0</v>
      </c>
      <c r="H154" s="25"/>
      <c r="I154" s="25"/>
    </row>
    <row r="155" spans="1:9" ht="17.25" customHeight="1">
      <c r="A155" s="80">
        <v>2762</v>
      </c>
      <c r="B155" s="95" t="s">
        <v>177</v>
      </c>
      <c r="C155" s="95">
        <v>6</v>
      </c>
      <c r="D155" s="95">
        <v>2</v>
      </c>
      <c r="E155" s="96" t="s">
        <v>679</v>
      </c>
      <c r="F155" s="102" t="s">
        <v>4</v>
      </c>
      <c r="G155" s="25">
        <f t="shared" si="3"/>
        <v>1400</v>
      </c>
      <c r="H155" s="25">
        <v>1400</v>
      </c>
      <c r="I155" s="25"/>
    </row>
    <row r="156" spans="1:11" s="89" customFormat="1" ht="39.75" customHeight="1">
      <c r="A156" s="80">
        <v>2800</v>
      </c>
      <c r="B156" s="77" t="s">
        <v>178</v>
      </c>
      <c r="C156" s="77">
        <v>0</v>
      </c>
      <c r="D156" s="77">
        <v>0</v>
      </c>
      <c r="E156" s="112" t="s">
        <v>680</v>
      </c>
      <c r="F156" s="104" t="s">
        <v>5</v>
      </c>
      <c r="G156" s="25">
        <f t="shared" si="3"/>
        <v>4865</v>
      </c>
      <c r="H156" s="25">
        <f>SUM(H157+H159+H167+H171+H175+H177)</f>
        <v>4865</v>
      </c>
      <c r="I156" s="25">
        <f>SUM(I157+I159+I167+I171+I175+I177)</f>
        <v>0</v>
      </c>
      <c r="K156" s="90"/>
    </row>
    <row r="157" spans="1:9" ht="15" customHeight="1">
      <c r="A157" s="80">
        <v>2810</v>
      </c>
      <c r="B157" s="95" t="s">
        <v>178</v>
      </c>
      <c r="C157" s="95">
        <v>1</v>
      </c>
      <c r="D157" s="95">
        <v>0</v>
      </c>
      <c r="E157" s="91" t="s">
        <v>681</v>
      </c>
      <c r="F157" s="92" t="s">
        <v>6</v>
      </c>
      <c r="G157" s="25">
        <f t="shared" si="3"/>
        <v>250</v>
      </c>
      <c r="H157" s="25">
        <f>SUM(H158)</f>
        <v>250</v>
      </c>
      <c r="I157" s="25">
        <f>SUM(I158)</f>
        <v>0</v>
      </c>
    </row>
    <row r="158" spans="1:9" ht="14.25" customHeight="1">
      <c r="A158" s="80">
        <v>2811</v>
      </c>
      <c r="B158" s="95" t="s">
        <v>178</v>
      </c>
      <c r="C158" s="95">
        <v>1</v>
      </c>
      <c r="D158" s="95">
        <v>1</v>
      </c>
      <c r="E158" s="96" t="s">
        <v>682</v>
      </c>
      <c r="F158" s="102" t="s">
        <v>7</v>
      </c>
      <c r="G158" s="25">
        <f t="shared" si="3"/>
        <v>250</v>
      </c>
      <c r="H158" s="25">
        <v>250</v>
      </c>
      <c r="I158" s="25"/>
    </row>
    <row r="159" spans="1:9" ht="14.25" customHeight="1">
      <c r="A159" s="80">
        <v>2820</v>
      </c>
      <c r="B159" s="77" t="s">
        <v>178</v>
      </c>
      <c r="C159" s="77">
        <v>2</v>
      </c>
      <c r="D159" s="77">
        <v>0</v>
      </c>
      <c r="E159" s="91" t="s">
        <v>683</v>
      </c>
      <c r="F159" s="92" t="s">
        <v>8</v>
      </c>
      <c r="G159" s="25">
        <f t="shared" si="3"/>
        <v>3574</v>
      </c>
      <c r="H159" s="25">
        <f>SUM(H160:H166)</f>
        <v>3574</v>
      </c>
      <c r="I159" s="25">
        <f>SUM(I160:I166)</f>
        <v>0</v>
      </c>
    </row>
    <row r="160" spans="1:9" ht="14.25" customHeight="1">
      <c r="A160" s="80">
        <v>2821</v>
      </c>
      <c r="B160" s="95" t="s">
        <v>178</v>
      </c>
      <c r="C160" s="95">
        <v>2</v>
      </c>
      <c r="D160" s="95">
        <v>1</v>
      </c>
      <c r="E160" s="96" t="s">
        <v>684</v>
      </c>
      <c r="F160" s="92"/>
      <c r="G160" s="25">
        <f t="shared" si="3"/>
        <v>0</v>
      </c>
      <c r="H160" s="25"/>
      <c r="I160" s="25"/>
    </row>
    <row r="161" spans="1:9" ht="14.25" customHeight="1">
      <c r="A161" s="80">
        <v>2822</v>
      </c>
      <c r="B161" s="95" t="s">
        <v>178</v>
      </c>
      <c r="C161" s="95">
        <v>2</v>
      </c>
      <c r="D161" s="95">
        <v>2</v>
      </c>
      <c r="E161" s="96" t="s">
        <v>685</v>
      </c>
      <c r="F161" s="92"/>
      <c r="G161" s="25">
        <f t="shared" si="3"/>
        <v>0</v>
      </c>
      <c r="H161" s="25"/>
      <c r="I161" s="25"/>
    </row>
    <row r="162" spans="1:9" ht="14.25" customHeight="1">
      <c r="A162" s="80">
        <v>2823</v>
      </c>
      <c r="B162" s="95" t="s">
        <v>178</v>
      </c>
      <c r="C162" s="95">
        <v>2</v>
      </c>
      <c r="D162" s="95">
        <v>3</v>
      </c>
      <c r="E162" s="96" t="s">
        <v>686</v>
      </c>
      <c r="F162" s="102" t="s">
        <v>9</v>
      </c>
      <c r="G162" s="25">
        <f t="shared" si="3"/>
        <v>0</v>
      </c>
      <c r="H162" s="25"/>
      <c r="I162" s="25"/>
    </row>
    <row r="163" spans="1:9" ht="14.25" customHeight="1">
      <c r="A163" s="80">
        <v>2824</v>
      </c>
      <c r="B163" s="95" t="s">
        <v>178</v>
      </c>
      <c r="C163" s="95">
        <v>2</v>
      </c>
      <c r="D163" s="95">
        <v>4</v>
      </c>
      <c r="E163" s="96" t="s">
        <v>687</v>
      </c>
      <c r="F163" s="102"/>
      <c r="G163" s="25">
        <f t="shared" si="3"/>
        <v>3574</v>
      </c>
      <c r="H163" s="25">
        <v>3574</v>
      </c>
      <c r="I163" s="25"/>
    </row>
    <row r="164" spans="1:9" ht="14.25" customHeight="1">
      <c r="A164" s="80">
        <v>2825</v>
      </c>
      <c r="B164" s="95" t="s">
        <v>178</v>
      </c>
      <c r="C164" s="95">
        <v>2</v>
      </c>
      <c r="D164" s="95">
        <v>5</v>
      </c>
      <c r="E164" s="96" t="s">
        <v>688</v>
      </c>
      <c r="F164" s="102"/>
      <c r="G164" s="25">
        <f t="shared" si="3"/>
        <v>0</v>
      </c>
      <c r="H164" s="25"/>
      <c r="I164" s="25"/>
    </row>
    <row r="165" spans="1:9" ht="14.25" customHeight="1">
      <c r="A165" s="80">
        <v>2826</v>
      </c>
      <c r="B165" s="95" t="s">
        <v>178</v>
      </c>
      <c r="C165" s="95">
        <v>2</v>
      </c>
      <c r="D165" s="95">
        <v>6</v>
      </c>
      <c r="E165" s="96" t="s">
        <v>689</v>
      </c>
      <c r="F165" s="102"/>
      <c r="G165" s="25">
        <f t="shared" si="3"/>
        <v>0</v>
      </c>
      <c r="H165" s="25"/>
      <c r="I165" s="25"/>
    </row>
    <row r="166" spans="1:9" ht="27">
      <c r="A166" s="80">
        <v>2827</v>
      </c>
      <c r="B166" s="95" t="s">
        <v>178</v>
      </c>
      <c r="C166" s="95">
        <v>2</v>
      </c>
      <c r="D166" s="95">
        <v>7</v>
      </c>
      <c r="E166" s="96" t="s">
        <v>690</v>
      </c>
      <c r="F166" s="102"/>
      <c r="G166" s="25">
        <f t="shared" si="3"/>
        <v>0</v>
      </c>
      <c r="H166" s="25"/>
      <c r="I166" s="25"/>
    </row>
    <row r="167" spans="1:9" ht="29.25" customHeight="1">
      <c r="A167" s="80">
        <v>2830</v>
      </c>
      <c r="B167" s="77" t="s">
        <v>178</v>
      </c>
      <c r="C167" s="77">
        <v>3</v>
      </c>
      <c r="D167" s="77">
        <v>0</v>
      </c>
      <c r="E167" s="91" t="s">
        <v>691</v>
      </c>
      <c r="F167" s="105" t="s">
        <v>10</v>
      </c>
      <c r="G167" s="25">
        <f t="shared" si="3"/>
        <v>250</v>
      </c>
      <c r="H167" s="25">
        <f>SUM(H168:H170)</f>
        <v>250</v>
      </c>
      <c r="I167" s="25">
        <f>SUM(I168:I170)</f>
        <v>0</v>
      </c>
    </row>
    <row r="168" spans="1:9" ht="17.25">
      <c r="A168" s="80">
        <v>2831</v>
      </c>
      <c r="B168" s="95" t="s">
        <v>178</v>
      </c>
      <c r="C168" s="95">
        <v>3</v>
      </c>
      <c r="D168" s="95">
        <v>1</v>
      </c>
      <c r="E168" s="96" t="s">
        <v>692</v>
      </c>
      <c r="F168" s="105"/>
      <c r="G168" s="25">
        <f t="shared" si="3"/>
        <v>0</v>
      </c>
      <c r="H168" s="25"/>
      <c r="I168" s="25"/>
    </row>
    <row r="169" spans="1:9" ht="17.25">
      <c r="A169" s="80">
        <v>2832</v>
      </c>
      <c r="B169" s="95" t="s">
        <v>178</v>
      </c>
      <c r="C169" s="95">
        <v>3</v>
      </c>
      <c r="D169" s="95">
        <v>2</v>
      </c>
      <c r="E169" s="96" t="s">
        <v>693</v>
      </c>
      <c r="F169" s="105"/>
      <c r="G169" s="25">
        <f t="shared" si="3"/>
        <v>0</v>
      </c>
      <c r="H169" s="25"/>
      <c r="I169" s="25"/>
    </row>
    <row r="170" spans="1:9" ht="14.25" customHeight="1">
      <c r="A170" s="80">
        <v>2833</v>
      </c>
      <c r="B170" s="95" t="s">
        <v>178</v>
      </c>
      <c r="C170" s="95">
        <v>3</v>
      </c>
      <c r="D170" s="95">
        <v>3</v>
      </c>
      <c r="E170" s="96" t="s">
        <v>694</v>
      </c>
      <c r="F170" s="102" t="s">
        <v>11</v>
      </c>
      <c r="G170" s="25">
        <f t="shared" si="3"/>
        <v>250</v>
      </c>
      <c r="H170" s="25">
        <v>250</v>
      </c>
      <c r="I170" s="25"/>
    </row>
    <row r="171" spans="1:9" ht="26.25" customHeight="1">
      <c r="A171" s="80">
        <v>2840</v>
      </c>
      <c r="B171" s="77" t="s">
        <v>178</v>
      </c>
      <c r="C171" s="77">
        <v>4</v>
      </c>
      <c r="D171" s="77">
        <v>0</v>
      </c>
      <c r="E171" s="91" t="s">
        <v>695</v>
      </c>
      <c r="F171" s="105" t="s">
        <v>12</v>
      </c>
      <c r="G171" s="25">
        <f t="shared" si="3"/>
        <v>791</v>
      </c>
      <c r="H171" s="25">
        <f>SUM(H172:H174)</f>
        <v>791</v>
      </c>
      <c r="I171" s="25">
        <f>SUM(I172:I174)</f>
        <v>0</v>
      </c>
    </row>
    <row r="172" spans="1:9" ht="17.25">
      <c r="A172" s="80">
        <v>2841</v>
      </c>
      <c r="B172" s="95" t="s">
        <v>178</v>
      </c>
      <c r="C172" s="95">
        <v>4</v>
      </c>
      <c r="D172" s="95">
        <v>1</v>
      </c>
      <c r="E172" s="96" t="s">
        <v>696</v>
      </c>
      <c r="F172" s="105"/>
      <c r="G172" s="25">
        <f t="shared" si="3"/>
        <v>0</v>
      </c>
      <c r="H172" s="25"/>
      <c r="I172" s="25"/>
    </row>
    <row r="173" spans="1:9" ht="26.25" customHeight="1">
      <c r="A173" s="80">
        <v>2842</v>
      </c>
      <c r="B173" s="95" t="s">
        <v>178</v>
      </c>
      <c r="C173" s="95">
        <v>4</v>
      </c>
      <c r="D173" s="95">
        <v>2</v>
      </c>
      <c r="E173" s="96" t="s">
        <v>697</v>
      </c>
      <c r="F173" s="105"/>
      <c r="G173" s="25">
        <f t="shared" si="3"/>
        <v>541</v>
      </c>
      <c r="H173" s="25">
        <v>541</v>
      </c>
      <c r="I173" s="25"/>
    </row>
    <row r="174" spans="1:9" ht="16.5" customHeight="1">
      <c r="A174" s="80">
        <v>2843</v>
      </c>
      <c r="B174" s="95" t="s">
        <v>178</v>
      </c>
      <c r="C174" s="95">
        <v>4</v>
      </c>
      <c r="D174" s="95">
        <v>3</v>
      </c>
      <c r="E174" s="96" t="s">
        <v>698</v>
      </c>
      <c r="F174" s="102" t="s">
        <v>13</v>
      </c>
      <c r="G174" s="25">
        <f t="shared" si="3"/>
        <v>250</v>
      </c>
      <c r="H174" s="25">
        <v>250</v>
      </c>
      <c r="I174" s="25"/>
    </row>
    <row r="175" spans="1:9" ht="28.5" customHeight="1" hidden="1">
      <c r="A175" s="80">
        <v>2850</v>
      </c>
      <c r="B175" s="77" t="s">
        <v>178</v>
      </c>
      <c r="C175" s="77">
        <v>5</v>
      </c>
      <c r="D175" s="77">
        <v>0</v>
      </c>
      <c r="E175" s="113" t="s">
        <v>699</v>
      </c>
      <c r="F175" s="105" t="s">
        <v>14</v>
      </c>
      <c r="G175" s="25">
        <f t="shared" si="3"/>
        <v>0</v>
      </c>
      <c r="H175" s="25">
        <f>SUM(H176)</f>
        <v>0</v>
      </c>
      <c r="I175" s="25">
        <f>SUM(I176)</f>
        <v>0</v>
      </c>
    </row>
    <row r="176" spans="1:9" ht="26.25" customHeight="1" hidden="1">
      <c r="A176" s="80">
        <v>2851</v>
      </c>
      <c r="B176" s="77" t="s">
        <v>178</v>
      </c>
      <c r="C176" s="77">
        <v>5</v>
      </c>
      <c r="D176" s="77">
        <v>1</v>
      </c>
      <c r="E176" s="114" t="s">
        <v>700</v>
      </c>
      <c r="F176" s="102" t="s">
        <v>15</v>
      </c>
      <c r="G176" s="25">
        <f t="shared" si="3"/>
        <v>0</v>
      </c>
      <c r="H176" s="25"/>
      <c r="I176" s="25"/>
    </row>
    <row r="177" spans="1:9" ht="26.25" customHeight="1" hidden="1">
      <c r="A177" s="80">
        <v>2860</v>
      </c>
      <c r="B177" s="77" t="s">
        <v>178</v>
      </c>
      <c r="C177" s="77">
        <v>6</v>
      </c>
      <c r="D177" s="77">
        <v>0</v>
      </c>
      <c r="E177" s="113" t="s">
        <v>701</v>
      </c>
      <c r="F177" s="105" t="s">
        <v>65</v>
      </c>
      <c r="G177" s="25">
        <f t="shared" si="3"/>
        <v>0</v>
      </c>
      <c r="H177" s="25">
        <f>SUM(H178)</f>
        <v>0</v>
      </c>
      <c r="I177" s="25">
        <f>SUM(I178)</f>
        <v>0</v>
      </c>
    </row>
    <row r="178" spans="1:9" ht="26.25" customHeight="1" hidden="1">
      <c r="A178" s="80">
        <v>2861</v>
      </c>
      <c r="B178" s="95" t="s">
        <v>178</v>
      </c>
      <c r="C178" s="95">
        <v>6</v>
      </c>
      <c r="D178" s="95">
        <v>1</v>
      </c>
      <c r="E178" s="114" t="s">
        <v>702</v>
      </c>
      <c r="F178" s="102" t="s">
        <v>66</v>
      </c>
      <c r="G178" s="25">
        <f t="shared" si="3"/>
        <v>0</v>
      </c>
      <c r="H178" s="25"/>
      <c r="I178" s="25"/>
    </row>
    <row r="179" spans="1:11" s="89" customFormat="1" ht="42.75" customHeight="1">
      <c r="A179" s="80">
        <v>2900</v>
      </c>
      <c r="B179" s="77" t="s">
        <v>179</v>
      </c>
      <c r="C179" s="77">
        <v>0</v>
      </c>
      <c r="D179" s="77">
        <v>0</v>
      </c>
      <c r="E179" s="112" t="s">
        <v>703</v>
      </c>
      <c r="F179" s="104" t="s">
        <v>67</v>
      </c>
      <c r="G179" s="25">
        <f t="shared" si="3"/>
        <v>42277.8</v>
      </c>
      <c r="H179" s="25">
        <f>SUM(H180+H183+H186+H189+H192+H195+H197+H199)</f>
        <v>42277.8</v>
      </c>
      <c r="I179" s="25">
        <f>SUM(I180+I183+I186+I189+I192+I195+I197+I199)</f>
        <v>0</v>
      </c>
      <c r="K179" s="90"/>
    </row>
    <row r="180" spans="1:9" ht="26.25" customHeight="1">
      <c r="A180" s="80">
        <v>2910</v>
      </c>
      <c r="B180" s="77" t="s">
        <v>179</v>
      </c>
      <c r="C180" s="77">
        <v>1</v>
      </c>
      <c r="D180" s="77">
        <v>0</v>
      </c>
      <c r="E180" s="91" t="s">
        <v>704</v>
      </c>
      <c r="F180" s="92" t="s">
        <v>68</v>
      </c>
      <c r="G180" s="25">
        <f t="shared" si="3"/>
        <v>20590.6</v>
      </c>
      <c r="H180" s="25">
        <f>SUM(H181:H182)</f>
        <v>20590.6</v>
      </c>
      <c r="I180" s="25">
        <f>SUM(I181:I182)</f>
        <v>0</v>
      </c>
    </row>
    <row r="181" spans="1:9" ht="18.75" customHeight="1">
      <c r="A181" s="80">
        <v>2911</v>
      </c>
      <c r="B181" s="95" t="s">
        <v>179</v>
      </c>
      <c r="C181" s="95">
        <v>1</v>
      </c>
      <c r="D181" s="95">
        <v>1</v>
      </c>
      <c r="E181" s="96" t="s">
        <v>705</v>
      </c>
      <c r="F181" s="102" t="s">
        <v>69</v>
      </c>
      <c r="G181" s="25">
        <f t="shared" si="3"/>
        <v>20590.6</v>
      </c>
      <c r="H181" s="25">
        <v>20590.6</v>
      </c>
      <c r="I181" s="25"/>
    </row>
    <row r="182" spans="1:9" ht="18.75" customHeight="1">
      <c r="A182" s="80">
        <v>2912</v>
      </c>
      <c r="B182" s="95" t="s">
        <v>179</v>
      </c>
      <c r="C182" s="95">
        <v>1</v>
      </c>
      <c r="D182" s="95">
        <v>2</v>
      </c>
      <c r="E182" s="96" t="s">
        <v>706</v>
      </c>
      <c r="F182" s="102" t="s">
        <v>70</v>
      </c>
      <c r="G182" s="25">
        <f t="shared" si="3"/>
        <v>0</v>
      </c>
      <c r="H182" s="25"/>
      <c r="I182" s="25"/>
    </row>
    <row r="183" spans="1:9" ht="15" customHeight="1">
      <c r="A183" s="80">
        <v>2920</v>
      </c>
      <c r="B183" s="77" t="s">
        <v>179</v>
      </c>
      <c r="C183" s="77">
        <v>2</v>
      </c>
      <c r="D183" s="77">
        <v>0</v>
      </c>
      <c r="E183" s="91" t="s">
        <v>707</v>
      </c>
      <c r="F183" s="92" t="s">
        <v>71</v>
      </c>
      <c r="G183" s="25">
        <f t="shared" si="3"/>
        <v>1650</v>
      </c>
      <c r="H183" s="25">
        <f>SUM(H184:H185)</f>
        <v>1650</v>
      </c>
      <c r="I183" s="25">
        <f>SUM(I184:I185)</f>
        <v>0</v>
      </c>
    </row>
    <row r="184" spans="1:9" ht="18.75" customHeight="1">
      <c r="A184" s="80">
        <v>2921</v>
      </c>
      <c r="B184" s="95" t="s">
        <v>179</v>
      </c>
      <c r="C184" s="95">
        <v>2</v>
      </c>
      <c r="D184" s="95">
        <v>1</v>
      </c>
      <c r="E184" s="96" t="s">
        <v>708</v>
      </c>
      <c r="F184" s="102" t="s">
        <v>72</v>
      </c>
      <c r="G184" s="25">
        <f t="shared" si="3"/>
        <v>0</v>
      </c>
      <c r="H184" s="25"/>
      <c r="I184" s="25"/>
    </row>
    <row r="185" spans="1:9" ht="18.75" customHeight="1">
      <c r="A185" s="80">
        <v>2922</v>
      </c>
      <c r="B185" s="95" t="s">
        <v>179</v>
      </c>
      <c r="C185" s="95">
        <v>2</v>
      </c>
      <c r="D185" s="95">
        <v>2</v>
      </c>
      <c r="E185" s="96" t="s">
        <v>709</v>
      </c>
      <c r="F185" s="102" t="s">
        <v>73</v>
      </c>
      <c r="G185" s="25">
        <f t="shared" si="3"/>
        <v>1650</v>
      </c>
      <c r="H185" s="25">
        <v>1650</v>
      </c>
      <c r="I185" s="25"/>
    </row>
    <row r="186" spans="1:9" ht="39" customHeight="1" hidden="1">
      <c r="A186" s="80">
        <v>2930</v>
      </c>
      <c r="B186" s="77" t="s">
        <v>179</v>
      </c>
      <c r="C186" s="77">
        <v>3</v>
      </c>
      <c r="D186" s="77">
        <v>0</v>
      </c>
      <c r="E186" s="91" t="s">
        <v>710</v>
      </c>
      <c r="F186" s="92" t="s">
        <v>74</v>
      </c>
      <c r="G186" s="25">
        <f t="shared" si="3"/>
        <v>0</v>
      </c>
      <c r="H186" s="25">
        <f>SUM(H187:H188)</f>
        <v>0</v>
      </c>
      <c r="I186" s="25">
        <f>SUM(I187:I188)</f>
        <v>0</v>
      </c>
    </row>
    <row r="187" spans="1:9" ht="27" customHeight="1" hidden="1">
      <c r="A187" s="80">
        <v>2931</v>
      </c>
      <c r="B187" s="95" t="s">
        <v>179</v>
      </c>
      <c r="C187" s="95">
        <v>3</v>
      </c>
      <c r="D187" s="95">
        <v>1</v>
      </c>
      <c r="E187" s="96" t="s">
        <v>711</v>
      </c>
      <c r="F187" s="102" t="s">
        <v>75</v>
      </c>
      <c r="G187" s="25">
        <f t="shared" si="3"/>
        <v>0</v>
      </c>
      <c r="H187" s="25"/>
      <c r="I187" s="25"/>
    </row>
    <row r="188" spans="1:9" ht="17.25" hidden="1">
      <c r="A188" s="80">
        <v>2932</v>
      </c>
      <c r="B188" s="95" t="s">
        <v>179</v>
      </c>
      <c r="C188" s="95">
        <v>3</v>
      </c>
      <c r="D188" s="95">
        <v>2</v>
      </c>
      <c r="E188" s="96" t="s">
        <v>712</v>
      </c>
      <c r="F188" s="102"/>
      <c r="G188" s="25">
        <f t="shared" si="3"/>
        <v>0</v>
      </c>
      <c r="H188" s="25"/>
      <c r="I188" s="25"/>
    </row>
    <row r="189" spans="1:9" ht="16.5" customHeight="1" hidden="1">
      <c r="A189" s="80">
        <v>2940</v>
      </c>
      <c r="B189" s="77" t="s">
        <v>179</v>
      </c>
      <c r="C189" s="77">
        <v>4</v>
      </c>
      <c r="D189" s="77">
        <v>0</v>
      </c>
      <c r="E189" s="91" t="s">
        <v>713</v>
      </c>
      <c r="F189" s="92" t="s">
        <v>76</v>
      </c>
      <c r="G189" s="25">
        <f t="shared" si="3"/>
        <v>0</v>
      </c>
      <c r="H189" s="25">
        <f>SUM(H190:H191)</f>
        <v>0</v>
      </c>
      <c r="I189" s="25">
        <f>SUM(I190:I191)</f>
        <v>0</v>
      </c>
    </row>
    <row r="190" spans="1:9" ht="16.5" customHeight="1" hidden="1">
      <c r="A190" s="80">
        <v>2941</v>
      </c>
      <c r="B190" s="95" t="s">
        <v>179</v>
      </c>
      <c r="C190" s="95">
        <v>4</v>
      </c>
      <c r="D190" s="95">
        <v>1</v>
      </c>
      <c r="E190" s="96" t="s">
        <v>714</v>
      </c>
      <c r="F190" s="102" t="s">
        <v>77</v>
      </c>
      <c r="G190" s="25">
        <f t="shared" si="3"/>
        <v>0</v>
      </c>
      <c r="H190" s="25">
        <v>0</v>
      </c>
      <c r="I190" s="25"/>
    </row>
    <row r="191" spans="1:9" ht="16.5" customHeight="1" hidden="1">
      <c r="A191" s="80">
        <v>2942</v>
      </c>
      <c r="B191" s="95" t="s">
        <v>179</v>
      </c>
      <c r="C191" s="95">
        <v>4</v>
      </c>
      <c r="D191" s="95">
        <v>2</v>
      </c>
      <c r="E191" s="96" t="s">
        <v>715</v>
      </c>
      <c r="F191" s="102" t="s">
        <v>78</v>
      </c>
      <c r="G191" s="25">
        <f t="shared" si="3"/>
        <v>0</v>
      </c>
      <c r="H191" s="25"/>
      <c r="I191" s="25"/>
    </row>
    <row r="192" spans="1:9" ht="27.75" customHeight="1">
      <c r="A192" s="80">
        <v>2950</v>
      </c>
      <c r="B192" s="77" t="s">
        <v>179</v>
      </c>
      <c r="C192" s="77">
        <v>5</v>
      </c>
      <c r="D192" s="77">
        <v>0</v>
      </c>
      <c r="E192" s="91" t="s">
        <v>716</v>
      </c>
      <c r="F192" s="92" t="s">
        <v>79</v>
      </c>
      <c r="G192" s="25">
        <f t="shared" si="3"/>
        <v>20037.2</v>
      </c>
      <c r="H192" s="25">
        <f>SUM(H193:H194)</f>
        <v>20037.2</v>
      </c>
      <c r="I192" s="25">
        <f>SUM(I193:I194)</f>
        <v>0</v>
      </c>
    </row>
    <row r="193" spans="1:9" ht="17.25">
      <c r="A193" s="80">
        <v>2951</v>
      </c>
      <c r="B193" s="95" t="s">
        <v>179</v>
      </c>
      <c r="C193" s="95">
        <v>5</v>
      </c>
      <c r="D193" s="95">
        <v>1</v>
      </c>
      <c r="E193" s="96" t="s">
        <v>717</v>
      </c>
      <c r="F193" s="92"/>
      <c r="G193" s="25">
        <f t="shared" si="3"/>
        <v>20037.2</v>
      </c>
      <c r="H193" s="25">
        <v>20037.2</v>
      </c>
      <c r="I193" s="25"/>
    </row>
    <row r="194" spans="1:9" ht="18" customHeight="1">
      <c r="A194" s="80">
        <v>2952</v>
      </c>
      <c r="B194" s="95" t="s">
        <v>179</v>
      </c>
      <c r="C194" s="95">
        <v>5</v>
      </c>
      <c r="D194" s="95">
        <v>2</v>
      </c>
      <c r="E194" s="96" t="s">
        <v>718</v>
      </c>
      <c r="F194" s="102" t="s">
        <v>80</v>
      </c>
      <c r="G194" s="25">
        <f t="shared" si="3"/>
        <v>0</v>
      </c>
      <c r="H194" s="25"/>
      <c r="I194" s="25"/>
    </row>
    <row r="195" spans="1:9" ht="26.25" customHeight="1" hidden="1">
      <c r="A195" s="80">
        <v>2960</v>
      </c>
      <c r="B195" s="77" t="s">
        <v>179</v>
      </c>
      <c r="C195" s="77">
        <v>6</v>
      </c>
      <c r="D195" s="77">
        <v>0</v>
      </c>
      <c r="E195" s="91" t="s">
        <v>719</v>
      </c>
      <c r="F195" s="92" t="s">
        <v>81</v>
      </c>
      <c r="G195" s="25">
        <f t="shared" si="3"/>
        <v>0</v>
      </c>
      <c r="H195" s="25">
        <f>SUM(H196)</f>
        <v>0</v>
      </c>
      <c r="I195" s="25">
        <f>SUM(I196)</f>
        <v>0</v>
      </c>
    </row>
    <row r="196" spans="1:9" ht="29.25" customHeight="1" hidden="1">
      <c r="A196" s="80">
        <v>2961</v>
      </c>
      <c r="B196" s="95" t="s">
        <v>179</v>
      </c>
      <c r="C196" s="95">
        <v>6</v>
      </c>
      <c r="D196" s="95">
        <v>1</v>
      </c>
      <c r="E196" s="96" t="s">
        <v>720</v>
      </c>
      <c r="F196" s="102" t="s">
        <v>82</v>
      </c>
      <c r="G196" s="25">
        <f aca="true" t="shared" si="4" ref="G196:G221">SUM(H196:I196)</f>
        <v>0</v>
      </c>
      <c r="H196" s="25"/>
      <c r="I196" s="25"/>
    </row>
    <row r="197" spans="1:9" ht="26.25" customHeight="1" hidden="1">
      <c r="A197" s="80">
        <v>2970</v>
      </c>
      <c r="B197" s="77" t="s">
        <v>179</v>
      </c>
      <c r="C197" s="77">
        <v>7</v>
      </c>
      <c r="D197" s="77">
        <v>0</v>
      </c>
      <c r="E197" s="91" t="s">
        <v>721</v>
      </c>
      <c r="F197" s="92" t="s">
        <v>83</v>
      </c>
      <c r="G197" s="25">
        <f t="shared" si="4"/>
        <v>0</v>
      </c>
      <c r="H197" s="25">
        <f>SUM(H198)</f>
        <v>0</v>
      </c>
      <c r="I197" s="25">
        <f>SUM(I198)</f>
        <v>0</v>
      </c>
    </row>
    <row r="198" spans="1:9" ht="26.25" customHeight="1" hidden="1">
      <c r="A198" s="80">
        <v>2971</v>
      </c>
      <c r="B198" s="95" t="s">
        <v>179</v>
      </c>
      <c r="C198" s="95">
        <v>7</v>
      </c>
      <c r="D198" s="95">
        <v>1</v>
      </c>
      <c r="E198" s="96" t="s">
        <v>722</v>
      </c>
      <c r="F198" s="102" t="s">
        <v>83</v>
      </c>
      <c r="G198" s="25">
        <f t="shared" si="4"/>
        <v>0</v>
      </c>
      <c r="H198" s="25"/>
      <c r="I198" s="25"/>
    </row>
    <row r="199" spans="1:9" ht="17.25" customHeight="1" hidden="1">
      <c r="A199" s="80">
        <v>2980</v>
      </c>
      <c r="B199" s="77" t="s">
        <v>179</v>
      </c>
      <c r="C199" s="77">
        <v>8</v>
      </c>
      <c r="D199" s="77">
        <v>0</v>
      </c>
      <c r="E199" s="91" t="s">
        <v>723</v>
      </c>
      <c r="F199" s="92" t="s">
        <v>84</v>
      </c>
      <c r="G199" s="25">
        <f t="shared" si="4"/>
        <v>0</v>
      </c>
      <c r="H199" s="25">
        <f>SUM(H200)</f>
        <v>0</v>
      </c>
      <c r="I199" s="25">
        <f>SUM(I200)</f>
        <v>0</v>
      </c>
    </row>
    <row r="200" spans="1:9" ht="20.25" customHeight="1" hidden="1">
      <c r="A200" s="80">
        <v>2981</v>
      </c>
      <c r="B200" s="95" t="s">
        <v>179</v>
      </c>
      <c r="C200" s="95">
        <v>8</v>
      </c>
      <c r="D200" s="95">
        <v>1</v>
      </c>
      <c r="E200" s="96" t="s">
        <v>724</v>
      </c>
      <c r="F200" s="102" t="s">
        <v>85</v>
      </c>
      <c r="G200" s="25">
        <f t="shared" si="4"/>
        <v>0</v>
      </c>
      <c r="H200" s="25"/>
      <c r="I200" s="25"/>
    </row>
    <row r="201" spans="1:11" s="89" customFormat="1" ht="56.25" customHeight="1">
      <c r="A201" s="80">
        <v>3000</v>
      </c>
      <c r="B201" s="77" t="s">
        <v>180</v>
      </c>
      <c r="C201" s="77">
        <v>0</v>
      </c>
      <c r="D201" s="77">
        <v>0</v>
      </c>
      <c r="E201" s="112" t="s">
        <v>725</v>
      </c>
      <c r="F201" s="104" t="s">
        <v>86</v>
      </c>
      <c r="G201" s="25">
        <f t="shared" si="4"/>
        <v>3870</v>
      </c>
      <c r="H201" s="25">
        <f>SUM(H202+H205+H207+H209+H211+H213+H215+H217+H219)</f>
        <v>3870</v>
      </c>
      <c r="I201" s="25">
        <f>SUM(I202+I205+I207+I209+I211+I213+I215+I217+I219)</f>
        <v>0</v>
      </c>
      <c r="K201" s="90"/>
    </row>
    <row r="202" spans="1:9" ht="18.75" customHeight="1">
      <c r="A202" s="80">
        <v>3010</v>
      </c>
      <c r="B202" s="77" t="s">
        <v>180</v>
      </c>
      <c r="C202" s="77">
        <v>1</v>
      </c>
      <c r="D202" s="77">
        <v>0</v>
      </c>
      <c r="E202" s="91" t="s">
        <v>726</v>
      </c>
      <c r="F202" s="92" t="s">
        <v>87</v>
      </c>
      <c r="G202" s="25">
        <f t="shared" si="4"/>
        <v>0</v>
      </c>
      <c r="H202" s="25">
        <f>SUM(H203:H204)</f>
        <v>0</v>
      </c>
      <c r="I202" s="25">
        <f>SUM(I203:I204)</f>
        <v>0</v>
      </c>
    </row>
    <row r="203" spans="1:9" ht="15.75" customHeight="1">
      <c r="A203" s="80">
        <v>3011</v>
      </c>
      <c r="B203" s="95" t="s">
        <v>180</v>
      </c>
      <c r="C203" s="95">
        <v>1</v>
      </c>
      <c r="D203" s="95">
        <v>1</v>
      </c>
      <c r="E203" s="96" t="s">
        <v>727</v>
      </c>
      <c r="F203" s="102" t="s">
        <v>88</v>
      </c>
      <c r="G203" s="25">
        <f t="shared" si="4"/>
        <v>0</v>
      </c>
      <c r="H203" s="25"/>
      <c r="I203" s="25"/>
    </row>
    <row r="204" spans="1:9" ht="15.75" customHeight="1">
      <c r="A204" s="80">
        <v>3012</v>
      </c>
      <c r="B204" s="95" t="s">
        <v>180</v>
      </c>
      <c r="C204" s="95">
        <v>1</v>
      </c>
      <c r="D204" s="95">
        <v>2</v>
      </c>
      <c r="E204" s="96" t="s">
        <v>728</v>
      </c>
      <c r="F204" s="102" t="s">
        <v>89</v>
      </c>
      <c r="G204" s="25">
        <f t="shared" si="4"/>
        <v>0</v>
      </c>
      <c r="H204" s="25"/>
      <c r="I204" s="25"/>
    </row>
    <row r="205" spans="1:9" ht="15.75" customHeight="1">
      <c r="A205" s="80">
        <v>3020</v>
      </c>
      <c r="B205" s="77" t="s">
        <v>180</v>
      </c>
      <c r="C205" s="77">
        <v>2</v>
      </c>
      <c r="D205" s="77">
        <v>0</v>
      </c>
      <c r="E205" s="91" t="s">
        <v>729</v>
      </c>
      <c r="F205" s="92" t="s">
        <v>90</v>
      </c>
      <c r="G205" s="25">
        <f t="shared" si="4"/>
        <v>0</v>
      </c>
      <c r="H205" s="25">
        <f>SUM(H206)</f>
        <v>0</v>
      </c>
      <c r="I205" s="25">
        <f>SUM(I206)</f>
        <v>0</v>
      </c>
    </row>
    <row r="206" spans="1:9" ht="15.75" customHeight="1">
      <c r="A206" s="80">
        <v>3021</v>
      </c>
      <c r="B206" s="95" t="s">
        <v>180</v>
      </c>
      <c r="C206" s="95">
        <v>2</v>
      </c>
      <c r="D206" s="95">
        <v>1</v>
      </c>
      <c r="E206" s="96" t="s">
        <v>730</v>
      </c>
      <c r="F206" s="102" t="s">
        <v>91</v>
      </c>
      <c r="G206" s="25">
        <f t="shared" si="4"/>
        <v>0</v>
      </c>
      <c r="H206" s="25"/>
      <c r="I206" s="25"/>
    </row>
    <row r="207" spans="1:9" ht="15.75" customHeight="1">
      <c r="A207" s="80">
        <v>3030</v>
      </c>
      <c r="B207" s="77" t="s">
        <v>180</v>
      </c>
      <c r="C207" s="77">
        <v>3</v>
      </c>
      <c r="D207" s="77">
        <v>0</v>
      </c>
      <c r="E207" s="91" t="s">
        <v>731</v>
      </c>
      <c r="F207" s="92" t="s">
        <v>92</v>
      </c>
      <c r="G207" s="25">
        <f t="shared" si="4"/>
        <v>720</v>
      </c>
      <c r="H207" s="25">
        <f>SUM(H208)</f>
        <v>720</v>
      </c>
      <c r="I207" s="25">
        <f>SUM(I208)</f>
        <v>0</v>
      </c>
    </row>
    <row r="208" spans="1:11" s="93" customFormat="1" ht="15.75" customHeight="1">
      <c r="A208" s="80">
        <v>3031</v>
      </c>
      <c r="B208" s="95" t="s">
        <v>180</v>
      </c>
      <c r="C208" s="95">
        <v>3</v>
      </c>
      <c r="D208" s="95" t="s">
        <v>152</v>
      </c>
      <c r="E208" s="96" t="s">
        <v>732</v>
      </c>
      <c r="F208" s="92"/>
      <c r="G208" s="25">
        <f t="shared" si="4"/>
        <v>720</v>
      </c>
      <c r="H208" s="25">
        <v>720</v>
      </c>
      <c r="I208" s="115"/>
      <c r="K208" s="94"/>
    </row>
    <row r="209" spans="1:9" ht="15.75" customHeight="1">
      <c r="A209" s="80">
        <v>3040</v>
      </c>
      <c r="B209" s="77" t="s">
        <v>180</v>
      </c>
      <c r="C209" s="77">
        <v>4</v>
      </c>
      <c r="D209" s="77">
        <v>0</v>
      </c>
      <c r="E209" s="91" t="s">
        <v>733</v>
      </c>
      <c r="F209" s="92" t="s">
        <v>93</v>
      </c>
      <c r="G209" s="25">
        <f t="shared" si="4"/>
        <v>2310</v>
      </c>
      <c r="H209" s="25">
        <f>SUM(H210)</f>
        <v>2310</v>
      </c>
      <c r="I209" s="25">
        <f>SUM(I210)</f>
        <v>0</v>
      </c>
    </row>
    <row r="210" spans="1:9" ht="15.75" customHeight="1">
      <c r="A210" s="80">
        <v>3041</v>
      </c>
      <c r="B210" s="95" t="s">
        <v>180</v>
      </c>
      <c r="C210" s="95">
        <v>4</v>
      </c>
      <c r="D210" s="95">
        <v>1</v>
      </c>
      <c r="E210" s="96" t="s">
        <v>734</v>
      </c>
      <c r="F210" s="102" t="s">
        <v>94</v>
      </c>
      <c r="G210" s="25">
        <f t="shared" si="4"/>
        <v>2310</v>
      </c>
      <c r="H210" s="25">
        <v>2310</v>
      </c>
      <c r="I210" s="25"/>
    </row>
    <row r="211" spans="1:9" ht="15.75" customHeight="1">
      <c r="A211" s="80">
        <v>3050</v>
      </c>
      <c r="B211" s="77" t="s">
        <v>180</v>
      </c>
      <c r="C211" s="77">
        <v>5</v>
      </c>
      <c r="D211" s="77">
        <v>0</v>
      </c>
      <c r="E211" s="91" t="s">
        <v>735</v>
      </c>
      <c r="F211" s="92" t="s">
        <v>95</v>
      </c>
      <c r="G211" s="25">
        <f t="shared" si="4"/>
        <v>0</v>
      </c>
      <c r="H211" s="25">
        <f>SUM(H212)</f>
        <v>0</v>
      </c>
      <c r="I211" s="25">
        <f>SUM(I212)</f>
        <v>0</v>
      </c>
    </row>
    <row r="212" spans="1:9" ht="15.75" customHeight="1">
      <c r="A212" s="80">
        <v>3051</v>
      </c>
      <c r="B212" s="95" t="s">
        <v>180</v>
      </c>
      <c r="C212" s="95">
        <v>5</v>
      </c>
      <c r="D212" s="95">
        <v>1</v>
      </c>
      <c r="E212" s="96" t="s">
        <v>736</v>
      </c>
      <c r="F212" s="102" t="s">
        <v>95</v>
      </c>
      <c r="G212" s="25">
        <f t="shared" si="4"/>
        <v>0</v>
      </c>
      <c r="H212" s="25"/>
      <c r="I212" s="25"/>
    </row>
    <row r="213" spans="1:9" ht="15.75" customHeight="1">
      <c r="A213" s="80">
        <v>3060</v>
      </c>
      <c r="B213" s="77" t="s">
        <v>180</v>
      </c>
      <c r="C213" s="77">
        <v>6</v>
      </c>
      <c r="D213" s="77">
        <v>0</v>
      </c>
      <c r="E213" s="91" t="s">
        <v>737</v>
      </c>
      <c r="F213" s="92" t="s">
        <v>96</v>
      </c>
      <c r="G213" s="25">
        <f t="shared" si="4"/>
        <v>0</v>
      </c>
      <c r="H213" s="25">
        <f>SUM(H214)</f>
        <v>0</v>
      </c>
      <c r="I213" s="25">
        <f>SUM(I214)</f>
        <v>0</v>
      </c>
    </row>
    <row r="214" spans="1:9" ht="15.75" customHeight="1">
      <c r="A214" s="80">
        <v>3061</v>
      </c>
      <c r="B214" s="95" t="s">
        <v>180</v>
      </c>
      <c r="C214" s="95">
        <v>6</v>
      </c>
      <c r="D214" s="95">
        <v>1</v>
      </c>
      <c r="E214" s="96" t="s">
        <v>738</v>
      </c>
      <c r="F214" s="102" t="s">
        <v>96</v>
      </c>
      <c r="G214" s="25">
        <f t="shared" si="4"/>
        <v>0</v>
      </c>
      <c r="H214" s="25"/>
      <c r="I214" s="25"/>
    </row>
    <row r="215" spans="1:9" ht="26.25" customHeight="1">
      <c r="A215" s="80">
        <v>3070</v>
      </c>
      <c r="B215" s="77" t="s">
        <v>180</v>
      </c>
      <c r="C215" s="77">
        <v>7</v>
      </c>
      <c r="D215" s="77">
        <v>0</v>
      </c>
      <c r="E215" s="91" t="s">
        <v>739</v>
      </c>
      <c r="F215" s="92" t="s">
        <v>97</v>
      </c>
      <c r="G215" s="25">
        <f t="shared" si="4"/>
        <v>840</v>
      </c>
      <c r="H215" s="25">
        <f>SUM(H216)</f>
        <v>840</v>
      </c>
      <c r="I215" s="25">
        <f>SUM(I216)</f>
        <v>0</v>
      </c>
    </row>
    <row r="216" spans="1:9" ht="27.75" customHeight="1">
      <c r="A216" s="80">
        <v>3071</v>
      </c>
      <c r="B216" s="95" t="s">
        <v>180</v>
      </c>
      <c r="C216" s="95">
        <v>7</v>
      </c>
      <c r="D216" s="95">
        <v>1</v>
      </c>
      <c r="E216" s="96" t="s">
        <v>740</v>
      </c>
      <c r="F216" s="102" t="s">
        <v>98</v>
      </c>
      <c r="G216" s="25">
        <f t="shared" si="4"/>
        <v>840</v>
      </c>
      <c r="H216" s="25">
        <v>840</v>
      </c>
      <c r="I216" s="25"/>
    </row>
    <row r="217" spans="1:9" ht="39.75" customHeight="1" hidden="1">
      <c r="A217" s="80">
        <v>3080</v>
      </c>
      <c r="B217" s="77" t="s">
        <v>180</v>
      </c>
      <c r="C217" s="77">
        <v>8</v>
      </c>
      <c r="D217" s="77">
        <v>0</v>
      </c>
      <c r="E217" s="91" t="s">
        <v>741</v>
      </c>
      <c r="F217" s="92" t="s">
        <v>99</v>
      </c>
      <c r="G217" s="25">
        <f t="shared" si="4"/>
        <v>0</v>
      </c>
      <c r="H217" s="25">
        <f>SUM(H218)</f>
        <v>0</v>
      </c>
      <c r="I217" s="25">
        <f>SUM(I218)</f>
        <v>0</v>
      </c>
    </row>
    <row r="218" spans="1:9" ht="26.25" customHeight="1" hidden="1">
      <c r="A218" s="80">
        <v>3081</v>
      </c>
      <c r="B218" s="95" t="s">
        <v>180</v>
      </c>
      <c r="C218" s="95">
        <v>8</v>
      </c>
      <c r="D218" s="95">
        <v>1</v>
      </c>
      <c r="E218" s="96" t="s">
        <v>742</v>
      </c>
      <c r="F218" s="102" t="s">
        <v>100</v>
      </c>
      <c r="G218" s="25">
        <f t="shared" si="4"/>
        <v>0</v>
      </c>
      <c r="H218" s="25"/>
      <c r="I218" s="25"/>
    </row>
    <row r="219" spans="1:9" ht="27.75" customHeight="1" hidden="1">
      <c r="A219" s="80">
        <v>3090</v>
      </c>
      <c r="B219" s="77" t="s">
        <v>180</v>
      </c>
      <c r="C219" s="77">
        <v>9</v>
      </c>
      <c r="D219" s="77">
        <v>0</v>
      </c>
      <c r="E219" s="91" t="s">
        <v>743</v>
      </c>
      <c r="F219" s="92" t="s">
        <v>101</v>
      </c>
      <c r="G219" s="25">
        <f t="shared" si="4"/>
        <v>0</v>
      </c>
      <c r="H219" s="25">
        <f>SUM(H220:H221)</f>
        <v>0</v>
      </c>
      <c r="I219" s="25">
        <f>SUM(I220:I221)</f>
        <v>0</v>
      </c>
    </row>
    <row r="220" spans="1:9" ht="26.25" customHeight="1" hidden="1">
      <c r="A220" s="80">
        <v>3091</v>
      </c>
      <c r="B220" s="95" t="s">
        <v>180</v>
      </c>
      <c r="C220" s="95">
        <v>9</v>
      </c>
      <c r="D220" s="95">
        <v>1</v>
      </c>
      <c r="E220" s="96" t="s">
        <v>744</v>
      </c>
      <c r="F220" s="102" t="s">
        <v>102</v>
      </c>
      <c r="G220" s="25">
        <f t="shared" si="4"/>
        <v>0</v>
      </c>
      <c r="H220" s="25"/>
      <c r="I220" s="25"/>
    </row>
    <row r="221" spans="1:9" ht="29.25" customHeight="1" hidden="1">
      <c r="A221" s="80">
        <v>3092</v>
      </c>
      <c r="B221" s="95" t="s">
        <v>180</v>
      </c>
      <c r="C221" s="95">
        <v>9</v>
      </c>
      <c r="D221" s="95">
        <v>2</v>
      </c>
      <c r="E221" s="96" t="s">
        <v>745</v>
      </c>
      <c r="F221" s="102"/>
      <c r="G221" s="25">
        <f t="shared" si="4"/>
        <v>0</v>
      </c>
      <c r="H221" s="25"/>
      <c r="I221" s="25"/>
    </row>
    <row r="222" spans="1:11" s="89" customFormat="1" ht="42.75" customHeight="1">
      <c r="A222" s="80">
        <v>3100</v>
      </c>
      <c r="B222" s="77" t="s">
        <v>181</v>
      </c>
      <c r="C222" s="77">
        <v>0</v>
      </c>
      <c r="D222" s="77">
        <v>0</v>
      </c>
      <c r="E222" s="116" t="s">
        <v>746</v>
      </c>
      <c r="F222" s="117"/>
      <c r="G222" s="25">
        <f>SUM(G223)</f>
        <v>16152.4</v>
      </c>
      <c r="H222" s="25">
        <f>SUM(H223)</f>
        <v>16152.4</v>
      </c>
      <c r="I222" s="25">
        <f>SUM(I223)</f>
        <v>0</v>
      </c>
      <c r="K222" s="118"/>
    </row>
    <row r="223" spans="1:9" ht="27">
      <c r="A223" s="80">
        <v>3110</v>
      </c>
      <c r="B223" s="119" t="s">
        <v>181</v>
      </c>
      <c r="C223" s="119">
        <v>1</v>
      </c>
      <c r="D223" s="119">
        <v>0</v>
      </c>
      <c r="E223" s="113" t="s">
        <v>747</v>
      </c>
      <c r="F223" s="102"/>
      <c r="G223" s="25">
        <f>SUM(G224)</f>
        <v>16152.4</v>
      </c>
      <c r="H223" s="25">
        <f>H224</f>
        <v>16152.4</v>
      </c>
      <c r="I223" s="25">
        <f>I224</f>
        <v>0</v>
      </c>
    </row>
    <row r="224" spans="1:12" ht="17.25">
      <c r="A224" s="80">
        <v>3112</v>
      </c>
      <c r="B224" s="119" t="s">
        <v>181</v>
      </c>
      <c r="C224" s="119">
        <v>1</v>
      </c>
      <c r="D224" s="119">
        <v>2</v>
      </c>
      <c r="E224" s="114" t="s">
        <v>748</v>
      </c>
      <c r="F224" s="102"/>
      <c r="G224" s="25">
        <f>H224-'Հատված 1'!F98+I224</f>
        <v>16152.4</v>
      </c>
      <c r="H224" s="25">
        <v>16152.4</v>
      </c>
      <c r="I224" s="25">
        <v>0</v>
      </c>
      <c r="J224" s="64"/>
      <c r="K224" s="98"/>
      <c r="L224" s="106"/>
    </row>
    <row r="225" spans="2:4" ht="17.25">
      <c r="B225" s="120"/>
      <c r="C225" s="121"/>
      <c r="D225" s="122"/>
    </row>
    <row r="226" spans="2:4" ht="17.25">
      <c r="B226" s="123"/>
      <c r="C226" s="121"/>
      <c r="D226" s="122"/>
    </row>
    <row r="227" spans="2:5" ht="17.25">
      <c r="B227" s="123"/>
      <c r="C227" s="121"/>
      <c r="D227" s="122"/>
      <c r="E227" s="49"/>
    </row>
    <row r="228" spans="2:4" ht="17.25">
      <c r="B228" s="123"/>
      <c r="C228" s="124"/>
      <c r="D228" s="125"/>
    </row>
  </sheetData>
  <sheetProtection/>
  <mergeCells count="9">
    <mergeCell ref="D5:D6"/>
    <mergeCell ref="A1:I1"/>
    <mergeCell ref="A2:I2"/>
    <mergeCell ref="A5:A6"/>
    <mergeCell ref="E5:E6"/>
    <mergeCell ref="F5:F6"/>
    <mergeCell ref="G5:G6"/>
    <mergeCell ref="B5:B6"/>
    <mergeCell ref="C5:C6"/>
  </mergeCells>
  <printOptions/>
  <pageMargins left="0.6692913385826772" right="0.3937007874015748" top="0.3937007874015748" bottom="0.5905511811023623" header="0.15748031496062992" footer="0.2362204724409449"/>
  <pageSetup firstPageNumber="8" useFirstPageNumber="1" horizontalDpi="600" verticalDpi="600" orientation="portrait" paperSize="9" scale="95" r:id="rId1"/>
  <headerFooter alignWithMargins="0">
    <oddFooter>&amp;C&amp;P&amp;RԲյուջե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3"/>
  <sheetViews>
    <sheetView showGridLines="0" zoomScalePageLayoutView="0" workbookViewId="0" topLeftCell="A128">
      <selection activeCell="AY178" sqref="AY178"/>
    </sheetView>
  </sheetViews>
  <sheetFormatPr defaultColWidth="9.140625" defaultRowHeight="12.75"/>
  <cols>
    <col min="1" max="1" width="5.8515625" style="15" customWidth="1"/>
    <col min="2" max="2" width="42.140625" style="15" customWidth="1"/>
    <col min="3" max="3" width="6.28125" style="129" customWidth="1"/>
    <col min="4" max="4" width="14.8515625" style="15" customWidth="1"/>
    <col min="5" max="5" width="12.28125" style="15" customWidth="1"/>
    <col min="6" max="6" width="11.8515625" style="15" customWidth="1"/>
    <col min="7" max="34" width="0" style="15" hidden="1" customWidth="1"/>
    <col min="35" max="37" width="9.140625" style="15" hidden="1" customWidth="1"/>
    <col min="38" max="38" width="0.9921875" style="15" hidden="1" customWidth="1"/>
    <col min="39" max="47" width="9.140625" style="15" hidden="1" customWidth="1"/>
    <col min="48" max="50" width="9.140625" style="15" customWidth="1"/>
    <col min="51" max="51" width="12.00390625" style="15" customWidth="1"/>
    <col min="52" max="16384" width="9.140625" style="15" customWidth="1"/>
  </cols>
  <sheetData>
    <row r="1" spans="1:6" s="17" customFormat="1" ht="20.25">
      <c r="A1" s="353" t="s">
        <v>750</v>
      </c>
      <c r="B1" s="353"/>
      <c r="C1" s="353"/>
      <c r="D1" s="353"/>
      <c r="E1" s="353"/>
      <c r="F1" s="353"/>
    </row>
    <row r="2" spans="1:6" ht="33.75" customHeight="1">
      <c r="A2" s="354" t="s">
        <v>751</v>
      </c>
      <c r="B2" s="354"/>
      <c r="C2" s="354"/>
      <c r="D2" s="354"/>
      <c r="E2" s="354"/>
      <c r="F2" s="354"/>
    </row>
    <row r="3" spans="1:3" ht="6" customHeight="1" hidden="1">
      <c r="A3" s="16" t="s">
        <v>752</v>
      </c>
      <c r="B3" s="16"/>
      <c r="C3" s="16"/>
    </row>
    <row r="4" spans="5:6" ht="10.5" customHeight="1">
      <c r="E4" s="355" t="s">
        <v>525</v>
      </c>
      <c r="F4" s="355"/>
    </row>
    <row r="5" spans="1:6" ht="27.75" customHeight="1">
      <c r="A5" s="334" t="s">
        <v>898</v>
      </c>
      <c r="B5" s="336" t="s">
        <v>919</v>
      </c>
      <c r="C5" s="359"/>
      <c r="D5" s="334" t="s">
        <v>431</v>
      </c>
      <c r="E5" s="356" t="s">
        <v>432</v>
      </c>
      <c r="F5" s="357"/>
    </row>
    <row r="6" spans="1:6" ht="25.5" customHeight="1">
      <c r="A6" s="335"/>
      <c r="B6" s="187" t="s">
        <v>920</v>
      </c>
      <c r="C6" s="309" t="s">
        <v>966</v>
      </c>
      <c r="D6" s="358"/>
      <c r="E6" s="307" t="s">
        <v>433</v>
      </c>
      <c r="F6" s="307" t="s">
        <v>434</v>
      </c>
    </row>
    <row r="7" spans="1:6" ht="13.5">
      <c r="A7" s="130">
        <v>1</v>
      </c>
      <c r="B7" s="130">
        <v>2</v>
      </c>
      <c r="C7" s="130" t="s">
        <v>125</v>
      </c>
      <c r="D7" s="130">
        <v>4</v>
      </c>
      <c r="E7" s="130">
        <v>5</v>
      </c>
      <c r="F7" s="130">
        <v>6</v>
      </c>
    </row>
    <row r="8" spans="1:6" ht="35.25" customHeight="1">
      <c r="A8" s="131">
        <v>4000</v>
      </c>
      <c r="B8" s="276" t="s">
        <v>1018</v>
      </c>
      <c r="C8" s="132"/>
      <c r="D8" s="133">
        <f>SUM(D9+D134,D163)</f>
        <v>418624.7</v>
      </c>
      <c r="E8" s="133">
        <f>SUM(E9)</f>
        <v>300529</v>
      </c>
      <c r="F8" s="133">
        <f>SUM(F9+F134,F163)</f>
        <v>118095.70000000001</v>
      </c>
    </row>
    <row r="9" spans="1:6" ht="46.5" customHeight="1">
      <c r="A9" s="131">
        <v>4050</v>
      </c>
      <c r="B9" s="87" t="s">
        <v>1019</v>
      </c>
      <c r="C9" s="134" t="s">
        <v>277</v>
      </c>
      <c r="D9" s="133">
        <f>SUM(D10,D19,D55,D66,D73,D98,D109)</f>
        <v>300529</v>
      </c>
      <c r="E9" s="133">
        <f>SUM(E10+E19+E55+E66+E73+E98+E109)</f>
        <v>300529</v>
      </c>
      <c r="F9" s="133">
        <f>SUM(F109)</f>
        <v>0</v>
      </c>
    </row>
    <row r="10" spans="1:6" ht="29.25" customHeight="1">
      <c r="A10" s="131">
        <v>4100</v>
      </c>
      <c r="B10" s="27" t="s">
        <v>753</v>
      </c>
      <c r="C10" s="135" t="s">
        <v>277</v>
      </c>
      <c r="D10" s="133">
        <f aca="true" t="shared" si="0" ref="D10:D57">SUM(E10:F10)</f>
        <v>74543</v>
      </c>
      <c r="E10" s="133">
        <f>SUM(E11+E15+E17)</f>
        <v>74543</v>
      </c>
      <c r="F10" s="136" t="s">
        <v>281</v>
      </c>
    </row>
    <row r="11" spans="1:6" ht="42.75" customHeight="1">
      <c r="A11" s="131">
        <v>4110</v>
      </c>
      <c r="B11" s="87" t="s">
        <v>754</v>
      </c>
      <c r="C11" s="135" t="s">
        <v>277</v>
      </c>
      <c r="D11" s="133">
        <f t="shared" si="0"/>
        <v>74543</v>
      </c>
      <c r="E11" s="133">
        <f>SUM(E12:E14)</f>
        <v>74543</v>
      </c>
      <c r="F11" s="136" t="s">
        <v>281</v>
      </c>
    </row>
    <row r="12" spans="1:6" ht="27">
      <c r="A12" s="131">
        <v>4111</v>
      </c>
      <c r="B12" s="137" t="s">
        <v>755</v>
      </c>
      <c r="C12" s="57" t="s">
        <v>183</v>
      </c>
      <c r="D12" s="133">
        <f t="shared" si="0"/>
        <v>64203</v>
      </c>
      <c r="E12" s="133">
        <v>64203</v>
      </c>
      <c r="F12" s="136" t="s">
        <v>281</v>
      </c>
    </row>
    <row r="13" spans="1:6" ht="27">
      <c r="A13" s="131">
        <v>4112</v>
      </c>
      <c r="B13" s="137" t="s">
        <v>756</v>
      </c>
      <c r="C13" s="138" t="s">
        <v>184</v>
      </c>
      <c r="D13" s="133">
        <f t="shared" si="0"/>
        <v>10340</v>
      </c>
      <c r="E13" s="133">
        <v>10340</v>
      </c>
      <c r="F13" s="136" t="s">
        <v>281</v>
      </c>
    </row>
    <row r="14" spans="1:6" ht="13.5">
      <c r="A14" s="131">
        <v>4114</v>
      </c>
      <c r="B14" s="137" t="s">
        <v>757</v>
      </c>
      <c r="C14" s="138" t="s">
        <v>182</v>
      </c>
      <c r="D14" s="133">
        <f t="shared" si="0"/>
        <v>0</v>
      </c>
      <c r="E14" s="133"/>
      <c r="F14" s="136" t="s">
        <v>281</v>
      </c>
    </row>
    <row r="15" spans="1:6" ht="26.25" customHeight="1">
      <c r="A15" s="131">
        <v>4120</v>
      </c>
      <c r="B15" s="139" t="s">
        <v>758</v>
      </c>
      <c r="C15" s="135" t="s">
        <v>277</v>
      </c>
      <c r="D15" s="133">
        <f t="shared" si="0"/>
        <v>0</v>
      </c>
      <c r="E15" s="133">
        <f>SUM(E16)</f>
        <v>0</v>
      </c>
      <c r="F15" s="136" t="s">
        <v>281</v>
      </c>
    </row>
    <row r="16" spans="1:6" ht="13.5" customHeight="1">
      <c r="A16" s="131">
        <v>4121</v>
      </c>
      <c r="B16" s="137" t="s">
        <v>759</v>
      </c>
      <c r="C16" s="138" t="s">
        <v>185</v>
      </c>
      <c r="D16" s="133">
        <f t="shared" si="0"/>
        <v>0</v>
      </c>
      <c r="E16" s="133"/>
      <c r="F16" s="136" t="s">
        <v>281</v>
      </c>
    </row>
    <row r="17" spans="1:6" ht="26.25" customHeight="1">
      <c r="A17" s="131">
        <v>4130</v>
      </c>
      <c r="B17" s="139" t="s">
        <v>899</v>
      </c>
      <c r="C17" s="135" t="s">
        <v>277</v>
      </c>
      <c r="D17" s="133">
        <f t="shared" si="0"/>
        <v>0</v>
      </c>
      <c r="E17" s="133">
        <f>E18</f>
        <v>0</v>
      </c>
      <c r="F17" s="136" t="s">
        <v>281</v>
      </c>
    </row>
    <row r="18" spans="1:6" ht="13.5">
      <c r="A18" s="131">
        <v>4131</v>
      </c>
      <c r="B18" s="139" t="s">
        <v>760</v>
      </c>
      <c r="C18" s="57" t="s">
        <v>186</v>
      </c>
      <c r="D18" s="133">
        <f t="shared" si="0"/>
        <v>0</v>
      </c>
      <c r="E18" s="133"/>
      <c r="F18" s="136" t="s">
        <v>281</v>
      </c>
    </row>
    <row r="19" spans="1:6" ht="57.75" customHeight="1">
      <c r="A19" s="131">
        <v>4200</v>
      </c>
      <c r="B19" s="87" t="s">
        <v>761</v>
      </c>
      <c r="C19" s="135" t="s">
        <v>277</v>
      </c>
      <c r="D19" s="133">
        <f t="shared" si="0"/>
        <v>103827.2</v>
      </c>
      <c r="E19" s="133">
        <f>SUM(E20+E28+E32+E41+E43+E46)</f>
        <v>103827.2</v>
      </c>
      <c r="F19" s="136" t="s">
        <v>281</v>
      </c>
    </row>
    <row r="20" spans="1:6" ht="40.5" customHeight="1">
      <c r="A20" s="131">
        <v>4210</v>
      </c>
      <c r="B20" s="139" t="s">
        <v>762</v>
      </c>
      <c r="C20" s="135" t="s">
        <v>277</v>
      </c>
      <c r="D20" s="133">
        <f t="shared" si="0"/>
        <v>42747</v>
      </c>
      <c r="E20" s="133">
        <f>SUM(E21:E27)</f>
        <v>42747</v>
      </c>
      <c r="F20" s="136" t="s">
        <v>281</v>
      </c>
    </row>
    <row r="21" spans="1:7" ht="24.75" customHeight="1">
      <c r="A21" s="131">
        <v>4211</v>
      </c>
      <c r="B21" s="137" t="s">
        <v>763</v>
      </c>
      <c r="C21" s="138" t="s">
        <v>187</v>
      </c>
      <c r="D21" s="133">
        <f t="shared" si="0"/>
        <v>772</v>
      </c>
      <c r="E21" s="133">
        <v>772</v>
      </c>
      <c r="F21" s="136" t="s">
        <v>281</v>
      </c>
      <c r="G21" s="140"/>
    </row>
    <row r="22" spans="1:6" ht="13.5">
      <c r="A22" s="131">
        <v>4212</v>
      </c>
      <c r="B22" s="139" t="s">
        <v>764</v>
      </c>
      <c r="C22" s="138" t="s">
        <v>188</v>
      </c>
      <c r="D22" s="133">
        <f t="shared" si="0"/>
        <v>30146</v>
      </c>
      <c r="E22" s="133">
        <v>30146</v>
      </c>
      <c r="F22" s="136" t="s">
        <v>281</v>
      </c>
    </row>
    <row r="23" spans="1:36" ht="13.5">
      <c r="A23" s="131">
        <v>4213</v>
      </c>
      <c r="B23" s="137" t="s">
        <v>765</v>
      </c>
      <c r="C23" s="138" t="s">
        <v>189</v>
      </c>
      <c r="D23" s="133">
        <f t="shared" si="0"/>
        <v>9435</v>
      </c>
      <c r="E23" s="133">
        <v>9435</v>
      </c>
      <c r="F23" s="136" t="s">
        <v>281</v>
      </c>
      <c r="AJ23" s="141"/>
    </row>
    <row r="24" spans="1:6" ht="13.5">
      <c r="A24" s="131">
        <v>4214</v>
      </c>
      <c r="B24" s="137" t="s">
        <v>766</v>
      </c>
      <c r="C24" s="138" t="s">
        <v>190</v>
      </c>
      <c r="D24" s="133">
        <f t="shared" si="0"/>
        <v>1333</v>
      </c>
      <c r="E24" s="133">
        <v>1333</v>
      </c>
      <c r="F24" s="136" t="s">
        <v>281</v>
      </c>
    </row>
    <row r="25" spans="1:6" ht="13.5" customHeight="1">
      <c r="A25" s="131">
        <v>4215</v>
      </c>
      <c r="B25" s="137" t="s">
        <v>767</v>
      </c>
      <c r="C25" s="138" t="s">
        <v>191</v>
      </c>
      <c r="D25" s="133">
        <f t="shared" si="0"/>
        <v>461</v>
      </c>
      <c r="E25" s="133">
        <v>461</v>
      </c>
      <c r="F25" s="136" t="s">
        <v>281</v>
      </c>
    </row>
    <row r="26" spans="1:6" ht="13.5" customHeight="1">
      <c r="A26" s="131">
        <v>4216</v>
      </c>
      <c r="B26" s="137" t="s">
        <v>768</v>
      </c>
      <c r="C26" s="138" t="s">
        <v>192</v>
      </c>
      <c r="D26" s="133">
        <f t="shared" si="0"/>
        <v>600</v>
      </c>
      <c r="E26" s="133">
        <v>600</v>
      </c>
      <c r="F26" s="136" t="s">
        <v>281</v>
      </c>
    </row>
    <row r="27" spans="1:6" ht="13.5">
      <c r="A27" s="131">
        <v>4217</v>
      </c>
      <c r="B27" s="137" t="s">
        <v>769</v>
      </c>
      <c r="C27" s="138" t="s">
        <v>193</v>
      </c>
      <c r="D27" s="133">
        <f t="shared" si="0"/>
        <v>0</v>
      </c>
      <c r="E27" s="133"/>
      <c r="F27" s="136" t="s">
        <v>281</v>
      </c>
    </row>
    <row r="28" spans="1:6" ht="39.75" customHeight="1">
      <c r="A28" s="131">
        <v>4220</v>
      </c>
      <c r="B28" s="139" t="s">
        <v>770</v>
      </c>
      <c r="C28" s="135" t="s">
        <v>277</v>
      </c>
      <c r="D28" s="133">
        <f t="shared" si="0"/>
        <v>0</v>
      </c>
      <c r="E28" s="133">
        <f>SUM(E29:E31)</f>
        <v>0</v>
      </c>
      <c r="F28" s="136" t="s">
        <v>281</v>
      </c>
    </row>
    <row r="29" spans="1:6" ht="13.5">
      <c r="A29" s="131">
        <v>4221</v>
      </c>
      <c r="B29" s="137" t="s">
        <v>771</v>
      </c>
      <c r="C29" s="142">
        <v>4221</v>
      </c>
      <c r="D29" s="133">
        <f t="shared" si="0"/>
        <v>0</v>
      </c>
      <c r="E29" s="133"/>
      <c r="F29" s="136" t="s">
        <v>281</v>
      </c>
    </row>
    <row r="30" spans="1:6" ht="24.75" customHeight="1">
      <c r="A30" s="131">
        <v>4222</v>
      </c>
      <c r="B30" s="137" t="s">
        <v>772</v>
      </c>
      <c r="C30" s="138" t="s">
        <v>241</v>
      </c>
      <c r="D30" s="133">
        <f t="shared" si="0"/>
        <v>0</v>
      </c>
      <c r="E30" s="133">
        <v>0</v>
      </c>
      <c r="F30" s="136" t="s">
        <v>281</v>
      </c>
    </row>
    <row r="31" spans="1:6" ht="13.5">
      <c r="A31" s="131">
        <v>4223</v>
      </c>
      <c r="B31" s="137" t="s">
        <v>773</v>
      </c>
      <c r="C31" s="138" t="s">
        <v>242</v>
      </c>
      <c r="D31" s="133">
        <f t="shared" si="0"/>
        <v>0</v>
      </c>
      <c r="E31" s="133"/>
      <c r="F31" s="136" t="s">
        <v>281</v>
      </c>
    </row>
    <row r="32" spans="1:6" ht="53.25" customHeight="1">
      <c r="A32" s="131">
        <v>4230</v>
      </c>
      <c r="B32" s="139" t="s">
        <v>774</v>
      </c>
      <c r="C32" s="135" t="s">
        <v>277</v>
      </c>
      <c r="D32" s="133">
        <f t="shared" si="0"/>
        <v>10024.8</v>
      </c>
      <c r="E32" s="133">
        <f>SUM(E33:E40)</f>
        <v>10024.8</v>
      </c>
      <c r="F32" s="136" t="s">
        <v>281</v>
      </c>
    </row>
    <row r="33" spans="1:6" ht="13.5">
      <c r="A33" s="131">
        <v>4231</v>
      </c>
      <c r="B33" s="137" t="s">
        <v>775</v>
      </c>
      <c r="C33" s="138" t="s">
        <v>243</v>
      </c>
      <c r="D33" s="133">
        <f t="shared" si="0"/>
        <v>200</v>
      </c>
      <c r="E33" s="133">
        <v>200</v>
      </c>
      <c r="F33" s="136" t="s">
        <v>281</v>
      </c>
    </row>
    <row r="34" spans="1:7" ht="13.5">
      <c r="A34" s="131">
        <v>4232</v>
      </c>
      <c r="B34" s="137" t="s">
        <v>776</v>
      </c>
      <c r="C34" s="138" t="s">
        <v>244</v>
      </c>
      <c r="D34" s="133">
        <f t="shared" si="0"/>
        <v>1552.8</v>
      </c>
      <c r="E34" s="133">
        <v>1552.8</v>
      </c>
      <c r="F34" s="136" t="s">
        <v>281</v>
      </c>
      <c r="G34" s="143"/>
    </row>
    <row r="35" spans="1:6" ht="27">
      <c r="A35" s="131">
        <v>4233</v>
      </c>
      <c r="B35" s="137" t="s">
        <v>777</v>
      </c>
      <c r="C35" s="138" t="s">
        <v>245</v>
      </c>
      <c r="D35" s="133">
        <f t="shared" si="0"/>
        <v>350</v>
      </c>
      <c r="E35" s="133">
        <v>350</v>
      </c>
      <c r="F35" s="136" t="s">
        <v>281</v>
      </c>
    </row>
    <row r="36" spans="1:6" ht="13.5">
      <c r="A36" s="131">
        <v>4234</v>
      </c>
      <c r="B36" s="137" t="s">
        <v>778</v>
      </c>
      <c r="C36" s="138" t="s">
        <v>246</v>
      </c>
      <c r="D36" s="133">
        <f t="shared" si="0"/>
        <v>370</v>
      </c>
      <c r="E36" s="133">
        <v>370</v>
      </c>
      <c r="F36" s="136" t="s">
        <v>281</v>
      </c>
    </row>
    <row r="37" spans="1:6" ht="13.5">
      <c r="A37" s="131">
        <v>4235</v>
      </c>
      <c r="B37" s="53" t="s">
        <v>779</v>
      </c>
      <c r="C37" s="307">
        <v>4235</v>
      </c>
      <c r="D37" s="133">
        <f t="shared" si="0"/>
        <v>1980</v>
      </c>
      <c r="E37" s="133">
        <v>1980</v>
      </c>
      <c r="F37" s="136" t="s">
        <v>281</v>
      </c>
    </row>
    <row r="38" spans="1:6" ht="26.25" customHeight="1">
      <c r="A38" s="131">
        <v>4236</v>
      </c>
      <c r="B38" s="137" t="s">
        <v>780</v>
      </c>
      <c r="C38" s="138" t="s">
        <v>247</v>
      </c>
      <c r="D38" s="133">
        <f t="shared" si="0"/>
        <v>0</v>
      </c>
      <c r="E38" s="133"/>
      <c r="F38" s="136" t="s">
        <v>281</v>
      </c>
    </row>
    <row r="39" spans="1:36" ht="13.5">
      <c r="A39" s="131">
        <v>4237</v>
      </c>
      <c r="B39" s="137" t="s">
        <v>781</v>
      </c>
      <c r="C39" s="138" t="s">
        <v>248</v>
      </c>
      <c r="D39" s="133">
        <f t="shared" si="0"/>
        <v>350</v>
      </c>
      <c r="E39" s="133">
        <v>350</v>
      </c>
      <c r="F39" s="136" t="s">
        <v>281</v>
      </c>
      <c r="AJ39" s="141"/>
    </row>
    <row r="40" spans="1:6" ht="13.5">
      <c r="A40" s="131">
        <v>4238</v>
      </c>
      <c r="B40" s="137" t="s">
        <v>782</v>
      </c>
      <c r="C40" s="138" t="s">
        <v>249</v>
      </c>
      <c r="D40" s="133">
        <f t="shared" si="0"/>
        <v>5222</v>
      </c>
      <c r="E40" s="133">
        <v>5222</v>
      </c>
      <c r="F40" s="136" t="s">
        <v>281</v>
      </c>
    </row>
    <row r="41" spans="1:6" ht="27" customHeight="1">
      <c r="A41" s="131">
        <v>4240</v>
      </c>
      <c r="B41" s="139" t="s">
        <v>900</v>
      </c>
      <c r="C41" s="135" t="s">
        <v>277</v>
      </c>
      <c r="D41" s="133">
        <f t="shared" si="0"/>
        <v>2563.6</v>
      </c>
      <c r="E41" s="133">
        <f>SUM(E42)</f>
        <v>2563.6</v>
      </c>
      <c r="F41" s="136" t="s">
        <v>281</v>
      </c>
    </row>
    <row r="42" spans="1:6" ht="13.5">
      <c r="A42" s="131">
        <v>4241</v>
      </c>
      <c r="B42" s="137" t="s">
        <v>783</v>
      </c>
      <c r="C42" s="138" t="s">
        <v>250</v>
      </c>
      <c r="D42" s="133">
        <f t="shared" si="0"/>
        <v>2563.6</v>
      </c>
      <c r="E42" s="133">
        <v>2563.6</v>
      </c>
      <c r="F42" s="136" t="s">
        <v>281</v>
      </c>
    </row>
    <row r="43" spans="1:6" ht="40.5" customHeight="1">
      <c r="A43" s="131">
        <v>4250</v>
      </c>
      <c r="B43" s="139" t="s">
        <v>784</v>
      </c>
      <c r="C43" s="135" t="s">
        <v>277</v>
      </c>
      <c r="D43" s="133">
        <f t="shared" si="0"/>
        <v>21955.1</v>
      </c>
      <c r="E43" s="133">
        <f>SUM(E44:E45)</f>
        <v>21955.1</v>
      </c>
      <c r="F43" s="136" t="s">
        <v>281</v>
      </c>
    </row>
    <row r="44" spans="1:37" ht="27">
      <c r="A44" s="131">
        <v>4251</v>
      </c>
      <c r="B44" s="137" t="s">
        <v>785</v>
      </c>
      <c r="C44" s="138" t="s">
        <v>251</v>
      </c>
      <c r="D44" s="133">
        <f t="shared" si="0"/>
        <v>15300</v>
      </c>
      <c r="E44" s="133">
        <v>15300</v>
      </c>
      <c r="F44" s="136" t="s">
        <v>281</v>
      </c>
      <c r="G44" s="143"/>
      <c r="AJ44" s="141"/>
      <c r="AK44" s="141"/>
    </row>
    <row r="45" spans="1:6" ht="26.25" customHeight="1">
      <c r="A45" s="131">
        <v>4252</v>
      </c>
      <c r="B45" s="137" t="s">
        <v>786</v>
      </c>
      <c r="C45" s="138" t="s">
        <v>252</v>
      </c>
      <c r="D45" s="133">
        <f t="shared" si="0"/>
        <v>6655.1</v>
      </c>
      <c r="E45" s="133">
        <v>6655.1</v>
      </c>
      <c r="F45" s="136" t="s">
        <v>281</v>
      </c>
    </row>
    <row r="46" spans="1:6" ht="42" customHeight="1">
      <c r="A46" s="131">
        <v>4260</v>
      </c>
      <c r="B46" s="139" t="s">
        <v>787</v>
      </c>
      <c r="C46" s="135" t="s">
        <v>277</v>
      </c>
      <c r="D46" s="133">
        <f t="shared" si="0"/>
        <v>26536.7</v>
      </c>
      <c r="E46" s="133">
        <f>SUM(E47:E54)</f>
        <v>26536.7</v>
      </c>
      <c r="F46" s="136" t="s">
        <v>281</v>
      </c>
    </row>
    <row r="47" spans="1:6" ht="13.5">
      <c r="A47" s="131">
        <v>4261</v>
      </c>
      <c r="B47" s="137" t="s">
        <v>788</v>
      </c>
      <c r="C47" s="138" t="s">
        <v>253</v>
      </c>
      <c r="D47" s="133">
        <f t="shared" si="0"/>
        <v>3010</v>
      </c>
      <c r="E47" s="133">
        <v>3010</v>
      </c>
      <c r="F47" s="136" t="s">
        <v>281</v>
      </c>
    </row>
    <row r="48" spans="1:6" ht="13.5">
      <c r="A48" s="131">
        <v>4262</v>
      </c>
      <c r="B48" s="137" t="s">
        <v>789</v>
      </c>
      <c r="C48" s="138" t="s">
        <v>254</v>
      </c>
      <c r="D48" s="133">
        <f t="shared" si="0"/>
        <v>200</v>
      </c>
      <c r="E48" s="133">
        <v>200</v>
      </c>
      <c r="F48" s="136" t="s">
        <v>281</v>
      </c>
    </row>
    <row r="49" spans="1:6" ht="26.25" customHeight="1">
      <c r="A49" s="131">
        <v>4263</v>
      </c>
      <c r="B49" s="137" t="s">
        <v>790</v>
      </c>
      <c r="C49" s="138" t="s">
        <v>255</v>
      </c>
      <c r="D49" s="133">
        <f t="shared" si="0"/>
        <v>0</v>
      </c>
      <c r="E49" s="133"/>
      <c r="F49" s="136" t="s">
        <v>281</v>
      </c>
    </row>
    <row r="50" spans="1:6" ht="13.5">
      <c r="A50" s="131">
        <v>4264</v>
      </c>
      <c r="B50" s="144" t="s">
        <v>791</v>
      </c>
      <c r="C50" s="138" t="s">
        <v>256</v>
      </c>
      <c r="D50" s="133">
        <f t="shared" si="0"/>
        <v>16692</v>
      </c>
      <c r="E50" s="133">
        <v>16692</v>
      </c>
      <c r="F50" s="136" t="s">
        <v>281</v>
      </c>
    </row>
    <row r="51" spans="1:6" ht="27">
      <c r="A51" s="131">
        <v>4265</v>
      </c>
      <c r="B51" s="144" t="s">
        <v>792</v>
      </c>
      <c r="C51" s="138" t="s">
        <v>257</v>
      </c>
      <c r="D51" s="133">
        <f t="shared" si="0"/>
        <v>0</v>
      </c>
      <c r="E51" s="133"/>
      <c r="F51" s="136" t="s">
        <v>281</v>
      </c>
    </row>
    <row r="52" spans="1:6" ht="13.5">
      <c r="A52" s="131">
        <v>4266</v>
      </c>
      <c r="B52" s="144" t="s">
        <v>793</v>
      </c>
      <c r="C52" s="138" t="s">
        <v>258</v>
      </c>
      <c r="D52" s="133">
        <f t="shared" si="0"/>
        <v>0</v>
      </c>
      <c r="E52" s="133"/>
      <c r="F52" s="136" t="s">
        <v>281</v>
      </c>
    </row>
    <row r="53" spans="1:36" ht="13.5">
      <c r="A53" s="131">
        <v>4267</v>
      </c>
      <c r="B53" s="144" t="s">
        <v>794</v>
      </c>
      <c r="C53" s="138" t="s">
        <v>259</v>
      </c>
      <c r="D53" s="133">
        <f t="shared" si="0"/>
        <v>3729.7</v>
      </c>
      <c r="E53" s="133">
        <v>3729.7</v>
      </c>
      <c r="F53" s="136" t="s">
        <v>281</v>
      </c>
      <c r="AJ53" s="141"/>
    </row>
    <row r="54" spans="1:6" ht="13.5">
      <c r="A54" s="131">
        <v>4268</v>
      </c>
      <c r="B54" s="144" t="s">
        <v>795</v>
      </c>
      <c r="C54" s="138" t="s">
        <v>260</v>
      </c>
      <c r="D54" s="133">
        <f t="shared" si="0"/>
        <v>2905</v>
      </c>
      <c r="E54" s="133">
        <v>2905</v>
      </c>
      <c r="F54" s="136" t="s">
        <v>281</v>
      </c>
    </row>
    <row r="55" spans="1:6" ht="25.5" customHeight="1">
      <c r="A55" s="131">
        <v>4300</v>
      </c>
      <c r="B55" s="145" t="s">
        <v>796</v>
      </c>
      <c r="C55" s="135" t="s">
        <v>277</v>
      </c>
      <c r="D55" s="133">
        <f t="shared" si="0"/>
        <v>0</v>
      </c>
      <c r="E55" s="133">
        <f>SUM(E57:E58)</f>
        <v>0</v>
      </c>
      <c r="F55" s="136" t="s">
        <v>281</v>
      </c>
    </row>
    <row r="56" spans="1:6" ht="24.75" customHeight="1">
      <c r="A56" s="131">
        <v>4310</v>
      </c>
      <c r="B56" s="145" t="s">
        <v>797</v>
      </c>
      <c r="C56" s="135" t="s">
        <v>277</v>
      </c>
      <c r="D56" s="133">
        <f t="shared" si="0"/>
        <v>0</v>
      </c>
      <c r="E56" s="133"/>
      <c r="F56" s="136" t="s">
        <v>281</v>
      </c>
    </row>
    <row r="57" spans="1:6" ht="13.5">
      <c r="A57" s="131">
        <v>4311</v>
      </c>
      <c r="B57" s="144" t="s">
        <v>798</v>
      </c>
      <c r="C57" s="138" t="s">
        <v>261</v>
      </c>
      <c r="D57" s="133">
        <f t="shared" si="0"/>
        <v>0</v>
      </c>
      <c r="E57" s="133"/>
      <c r="F57" s="136" t="s">
        <v>281</v>
      </c>
    </row>
    <row r="58" spans="1:6" ht="13.5">
      <c r="A58" s="131">
        <v>4312</v>
      </c>
      <c r="B58" s="144" t="s">
        <v>799</v>
      </c>
      <c r="C58" s="138" t="s">
        <v>262</v>
      </c>
      <c r="D58" s="133">
        <f aca="true" t="shared" si="1" ref="D58:D104">SUM(E58:F58)</f>
        <v>0</v>
      </c>
      <c r="E58" s="133"/>
      <c r="F58" s="136" t="s">
        <v>281</v>
      </c>
    </row>
    <row r="59" spans="1:6" ht="27" customHeight="1" hidden="1">
      <c r="A59" s="131">
        <v>4320</v>
      </c>
      <c r="B59" s="145" t="s">
        <v>800</v>
      </c>
      <c r="C59" s="135" t="s">
        <v>277</v>
      </c>
      <c r="D59" s="133">
        <f t="shared" si="1"/>
        <v>0</v>
      </c>
      <c r="E59" s="133">
        <f>SUM(E60:E61)</f>
        <v>0</v>
      </c>
      <c r="F59" s="136"/>
    </row>
    <row r="60" spans="1:6" ht="14.25" customHeight="1" hidden="1">
      <c r="A60" s="131">
        <v>4321</v>
      </c>
      <c r="B60" s="144" t="s">
        <v>801</v>
      </c>
      <c r="C60" s="138" t="s">
        <v>263</v>
      </c>
      <c r="D60" s="133">
        <f t="shared" si="1"/>
        <v>0</v>
      </c>
      <c r="E60" s="133"/>
      <c r="F60" s="136" t="s">
        <v>281</v>
      </c>
    </row>
    <row r="61" spans="1:6" ht="14.25" customHeight="1" hidden="1">
      <c r="A61" s="131">
        <v>4322</v>
      </c>
      <c r="B61" s="144" t="s">
        <v>802</v>
      </c>
      <c r="C61" s="138" t="s">
        <v>264</v>
      </c>
      <c r="D61" s="133">
        <f t="shared" si="1"/>
        <v>0</v>
      </c>
      <c r="E61" s="133"/>
      <c r="F61" s="136" t="s">
        <v>281</v>
      </c>
    </row>
    <row r="62" spans="1:6" ht="26.25" customHeight="1">
      <c r="A62" s="131">
        <v>4330</v>
      </c>
      <c r="B62" s="145" t="s">
        <v>903</v>
      </c>
      <c r="C62" s="135" t="s">
        <v>277</v>
      </c>
      <c r="D62" s="133">
        <f t="shared" si="1"/>
        <v>0</v>
      </c>
      <c r="E62" s="133">
        <f>SUM(E63:E65)</f>
        <v>0</v>
      </c>
      <c r="F62" s="136" t="s">
        <v>281</v>
      </c>
    </row>
    <row r="63" spans="1:6" ht="27">
      <c r="A63" s="131">
        <v>4331</v>
      </c>
      <c r="B63" s="144" t="s">
        <v>803</v>
      </c>
      <c r="C63" s="138" t="s">
        <v>265</v>
      </c>
      <c r="D63" s="133">
        <f t="shared" si="1"/>
        <v>0</v>
      </c>
      <c r="E63" s="133"/>
      <c r="F63" s="136" t="s">
        <v>281</v>
      </c>
    </row>
    <row r="64" spans="1:6" ht="13.5">
      <c r="A64" s="131">
        <v>4332</v>
      </c>
      <c r="B64" s="144" t="s">
        <v>804</v>
      </c>
      <c r="C64" s="138" t="s">
        <v>266</v>
      </c>
      <c r="D64" s="133">
        <f t="shared" si="1"/>
        <v>0</v>
      </c>
      <c r="E64" s="133"/>
      <c r="F64" s="136" t="s">
        <v>281</v>
      </c>
    </row>
    <row r="65" spans="1:6" ht="13.5">
      <c r="A65" s="131">
        <v>4333</v>
      </c>
      <c r="B65" s="144" t="s">
        <v>805</v>
      </c>
      <c r="C65" s="138" t="s">
        <v>267</v>
      </c>
      <c r="D65" s="133">
        <f t="shared" si="1"/>
        <v>0</v>
      </c>
      <c r="E65" s="133"/>
      <c r="F65" s="136" t="s">
        <v>281</v>
      </c>
    </row>
    <row r="66" spans="1:6" ht="27" customHeight="1">
      <c r="A66" s="131">
        <v>4400</v>
      </c>
      <c r="B66" s="144" t="s">
        <v>806</v>
      </c>
      <c r="C66" s="135" t="s">
        <v>277</v>
      </c>
      <c r="D66" s="133">
        <f t="shared" si="1"/>
        <v>97201.4</v>
      </c>
      <c r="E66" s="133">
        <f>SUM(E67+E70)</f>
        <v>97201.4</v>
      </c>
      <c r="F66" s="136" t="s">
        <v>281</v>
      </c>
    </row>
    <row r="67" spans="1:6" ht="41.25" customHeight="1">
      <c r="A67" s="131">
        <v>4410</v>
      </c>
      <c r="B67" s="145" t="s">
        <v>807</v>
      </c>
      <c r="C67" s="135" t="s">
        <v>277</v>
      </c>
      <c r="D67" s="133">
        <f t="shared" si="1"/>
        <v>97201.4</v>
      </c>
      <c r="E67" s="133">
        <f>SUM(E68:E69)</f>
        <v>97201.4</v>
      </c>
      <c r="F67" s="136" t="s">
        <v>281</v>
      </c>
    </row>
    <row r="68" spans="1:36" ht="26.25" customHeight="1">
      <c r="A68" s="131">
        <v>4411</v>
      </c>
      <c r="B68" s="144" t="s">
        <v>808</v>
      </c>
      <c r="C68" s="138" t="s">
        <v>268</v>
      </c>
      <c r="D68" s="133">
        <f t="shared" si="1"/>
        <v>97201.4</v>
      </c>
      <c r="E68" s="133">
        <v>97201.4</v>
      </c>
      <c r="F68" s="136" t="s">
        <v>281</v>
      </c>
      <c r="AJ68" s="146"/>
    </row>
    <row r="69" spans="1:6" ht="26.25" customHeight="1">
      <c r="A69" s="131">
        <v>4412</v>
      </c>
      <c r="B69" s="144" t="s">
        <v>809</v>
      </c>
      <c r="C69" s="138" t="s">
        <v>269</v>
      </c>
      <c r="D69" s="133">
        <f t="shared" si="1"/>
        <v>0</v>
      </c>
      <c r="E69" s="133"/>
      <c r="F69" s="136" t="s">
        <v>281</v>
      </c>
    </row>
    <row r="70" spans="1:6" ht="53.25" customHeight="1">
      <c r="A70" s="131">
        <v>4420</v>
      </c>
      <c r="B70" s="145" t="s">
        <v>810</v>
      </c>
      <c r="C70" s="135" t="s">
        <v>277</v>
      </c>
      <c r="D70" s="133">
        <f t="shared" si="1"/>
        <v>0</v>
      </c>
      <c r="E70" s="133">
        <f>SUM(E71:E72)</f>
        <v>0</v>
      </c>
      <c r="F70" s="136" t="s">
        <v>281</v>
      </c>
    </row>
    <row r="71" spans="1:6" ht="27" customHeight="1">
      <c r="A71" s="131">
        <v>4421</v>
      </c>
      <c r="B71" s="144" t="s">
        <v>811</v>
      </c>
      <c r="C71" s="138" t="s">
        <v>270</v>
      </c>
      <c r="D71" s="133">
        <f t="shared" si="1"/>
        <v>0</v>
      </c>
      <c r="E71" s="133">
        <v>0</v>
      </c>
      <c r="F71" s="136" t="s">
        <v>281</v>
      </c>
    </row>
    <row r="72" spans="1:6" ht="27.75" customHeight="1">
      <c r="A72" s="131">
        <v>4422</v>
      </c>
      <c r="B72" s="144" t="s">
        <v>812</v>
      </c>
      <c r="C72" s="138" t="s">
        <v>271</v>
      </c>
      <c r="D72" s="133">
        <f t="shared" si="1"/>
        <v>0</v>
      </c>
      <c r="E72" s="133"/>
      <c r="F72" s="136" t="s">
        <v>281</v>
      </c>
    </row>
    <row r="73" spans="1:6" ht="27.75" customHeight="1">
      <c r="A73" s="131">
        <v>4500</v>
      </c>
      <c r="B73" s="144" t="s">
        <v>813</v>
      </c>
      <c r="C73" s="135" t="s">
        <v>277</v>
      </c>
      <c r="D73" s="133">
        <f t="shared" si="1"/>
        <v>2700</v>
      </c>
      <c r="E73" s="133">
        <f>SUM(E74+E77+E80+E89)</f>
        <v>2700</v>
      </c>
      <c r="F73" s="136" t="s">
        <v>281</v>
      </c>
    </row>
    <row r="74" spans="1:6" ht="42" customHeight="1">
      <c r="A74" s="131">
        <v>4510</v>
      </c>
      <c r="B74" s="144" t="s">
        <v>814</v>
      </c>
      <c r="C74" s="135" t="s">
        <v>277</v>
      </c>
      <c r="D74" s="133">
        <f t="shared" si="1"/>
        <v>0</v>
      </c>
      <c r="E74" s="133">
        <f>SUM(E75:E76)</f>
        <v>0</v>
      </c>
      <c r="F74" s="136" t="s">
        <v>281</v>
      </c>
    </row>
    <row r="75" spans="1:6" ht="27">
      <c r="A75" s="131">
        <v>4511</v>
      </c>
      <c r="B75" s="147" t="s">
        <v>815</v>
      </c>
      <c r="C75" s="138" t="s">
        <v>272</v>
      </c>
      <c r="D75" s="133">
        <f t="shared" si="1"/>
        <v>0</v>
      </c>
      <c r="E75" s="133"/>
      <c r="F75" s="136" t="s">
        <v>281</v>
      </c>
    </row>
    <row r="76" spans="1:6" ht="27">
      <c r="A76" s="131">
        <v>4512</v>
      </c>
      <c r="B76" s="144" t="s">
        <v>816</v>
      </c>
      <c r="C76" s="138" t="s">
        <v>273</v>
      </c>
      <c r="D76" s="133">
        <f t="shared" si="1"/>
        <v>0</v>
      </c>
      <c r="E76" s="133"/>
      <c r="F76" s="136" t="s">
        <v>281</v>
      </c>
    </row>
    <row r="77" spans="1:6" ht="40.5" customHeight="1">
      <c r="A77" s="131">
        <v>4520</v>
      </c>
      <c r="B77" s="144" t="s">
        <v>817</v>
      </c>
      <c r="C77" s="135" t="s">
        <v>277</v>
      </c>
      <c r="D77" s="133">
        <f t="shared" si="1"/>
        <v>0</v>
      </c>
      <c r="E77" s="133">
        <f>SUM(E78:E79)</f>
        <v>0</v>
      </c>
      <c r="F77" s="136" t="s">
        <v>281</v>
      </c>
    </row>
    <row r="78" spans="1:6" ht="27">
      <c r="A78" s="131">
        <v>4521</v>
      </c>
      <c r="B78" s="144" t="s">
        <v>818</v>
      </c>
      <c r="C78" s="138" t="s">
        <v>274</v>
      </c>
      <c r="D78" s="133">
        <f t="shared" si="1"/>
        <v>0</v>
      </c>
      <c r="E78" s="133"/>
      <c r="F78" s="136" t="s">
        <v>281</v>
      </c>
    </row>
    <row r="79" spans="1:6" ht="27">
      <c r="A79" s="131">
        <v>4522</v>
      </c>
      <c r="B79" s="144" t="s">
        <v>819</v>
      </c>
      <c r="C79" s="138" t="s">
        <v>275</v>
      </c>
      <c r="D79" s="133">
        <f t="shared" si="1"/>
        <v>0</v>
      </c>
      <c r="E79" s="133"/>
      <c r="F79" s="136" t="s">
        <v>281</v>
      </c>
    </row>
    <row r="80" spans="1:6" ht="41.25" customHeight="1">
      <c r="A80" s="131">
        <v>4530</v>
      </c>
      <c r="B80" s="145" t="s">
        <v>820</v>
      </c>
      <c r="C80" s="135" t="s">
        <v>277</v>
      </c>
      <c r="D80" s="133">
        <f t="shared" si="1"/>
        <v>1300</v>
      </c>
      <c r="E80" s="133">
        <f>SUM(E81:E83)</f>
        <v>1300</v>
      </c>
      <c r="F80" s="136" t="s">
        <v>281</v>
      </c>
    </row>
    <row r="81" spans="1:6" ht="40.5">
      <c r="A81" s="131">
        <v>4531</v>
      </c>
      <c r="B81" s="53" t="s">
        <v>821</v>
      </c>
      <c r="C81" s="57" t="s">
        <v>195</v>
      </c>
      <c r="D81" s="133">
        <f t="shared" si="1"/>
        <v>200</v>
      </c>
      <c r="E81" s="133">
        <v>200</v>
      </c>
      <c r="F81" s="136" t="s">
        <v>281</v>
      </c>
    </row>
    <row r="82" spans="1:6" ht="40.5">
      <c r="A82" s="131">
        <v>4532</v>
      </c>
      <c r="B82" s="53" t="s">
        <v>822</v>
      </c>
      <c r="C82" s="138" t="s">
        <v>196</v>
      </c>
      <c r="D82" s="133">
        <f t="shared" si="1"/>
        <v>0</v>
      </c>
      <c r="E82" s="133">
        <v>0</v>
      </c>
      <c r="F82" s="136" t="s">
        <v>281</v>
      </c>
    </row>
    <row r="83" spans="1:6" ht="25.5" customHeight="1">
      <c r="A83" s="131">
        <v>4533</v>
      </c>
      <c r="B83" s="53" t="s">
        <v>901</v>
      </c>
      <c r="C83" s="138" t="s">
        <v>197</v>
      </c>
      <c r="D83" s="133">
        <f t="shared" si="1"/>
        <v>1100</v>
      </c>
      <c r="E83" s="133">
        <f>SUM(E84,E87,E88)</f>
        <v>1100</v>
      </c>
      <c r="F83" s="136" t="s">
        <v>281</v>
      </c>
    </row>
    <row r="84" spans="1:6" ht="24.75" customHeight="1">
      <c r="A84" s="131">
        <v>4534</v>
      </c>
      <c r="B84" s="148" t="s">
        <v>823</v>
      </c>
      <c r="C84" s="138"/>
      <c r="D84" s="133">
        <f t="shared" si="1"/>
        <v>0</v>
      </c>
      <c r="E84" s="133">
        <f>SUM(E85,E86)</f>
        <v>0</v>
      </c>
      <c r="F84" s="136" t="s">
        <v>281</v>
      </c>
    </row>
    <row r="85" spans="1:6" ht="27" hidden="1">
      <c r="A85" s="149">
        <v>4535</v>
      </c>
      <c r="B85" s="148" t="s">
        <v>824</v>
      </c>
      <c r="C85" s="138"/>
      <c r="D85" s="133">
        <f t="shared" si="1"/>
        <v>0</v>
      </c>
      <c r="E85" s="133"/>
      <c r="F85" s="136" t="s">
        <v>281</v>
      </c>
    </row>
    <row r="86" spans="1:6" ht="13.5">
      <c r="A86" s="131">
        <v>4536</v>
      </c>
      <c r="B86" s="148" t="s">
        <v>825</v>
      </c>
      <c r="C86" s="138"/>
      <c r="D86" s="133">
        <f t="shared" si="1"/>
        <v>0</v>
      </c>
      <c r="E86" s="133"/>
      <c r="F86" s="136" t="s">
        <v>281</v>
      </c>
    </row>
    <row r="87" spans="1:6" ht="13.5">
      <c r="A87" s="131">
        <v>4537</v>
      </c>
      <c r="B87" s="148" t="s">
        <v>826</v>
      </c>
      <c r="C87" s="138"/>
      <c r="D87" s="133">
        <f t="shared" si="1"/>
        <v>0</v>
      </c>
      <c r="E87" s="133"/>
      <c r="F87" s="136" t="s">
        <v>281</v>
      </c>
    </row>
    <row r="88" spans="1:6" ht="13.5">
      <c r="A88" s="131">
        <v>4538</v>
      </c>
      <c r="B88" s="148" t="s">
        <v>827</v>
      </c>
      <c r="C88" s="138"/>
      <c r="D88" s="133">
        <f t="shared" si="1"/>
        <v>1100</v>
      </c>
      <c r="E88" s="133">
        <v>1100</v>
      </c>
      <c r="F88" s="136" t="s">
        <v>281</v>
      </c>
    </row>
    <row r="89" spans="1:6" ht="41.25" customHeight="1">
      <c r="A89" s="131">
        <v>4540</v>
      </c>
      <c r="B89" s="145" t="s">
        <v>828</v>
      </c>
      <c r="C89" s="135" t="s">
        <v>277</v>
      </c>
      <c r="D89" s="133">
        <f t="shared" si="1"/>
        <v>1400</v>
      </c>
      <c r="E89" s="133">
        <f>E91</f>
        <v>1400</v>
      </c>
      <c r="F89" s="136" t="s">
        <v>281</v>
      </c>
    </row>
    <row r="90" spans="1:6" ht="40.5">
      <c r="A90" s="131">
        <v>4541</v>
      </c>
      <c r="B90" s="53" t="s">
        <v>829</v>
      </c>
      <c r="C90" s="138" t="s">
        <v>198</v>
      </c>
      <c r="D90" s="133">
        <f t="shared" si="1"/>
        <v>0</v>
      </c>
      <c r="E90" s="136">
        <v>0</v>
      </c>
      <c r="F90" s="136" t="s">
        <v>281</v>
      </c>
    </row>
    <row r="91" spans="1:6" ht="39" customHeight="1">
      <c r="A91" s="131">
        <v>4542</v>
      </c>
      <c r="B91" s="53" t="s">
        <v>904</v>
      </c>
      <c r="C91" s="138" t="s">
        <v>199</v>
      </c>
      <c r="D91" s="133">
        <f t="shared" si="1"/>
        <v>1400</v>
      </c>
      <c r="E91" s="136">
        <v>1400</v>
      </c>
      <c r="F91" s="136" t="s">
        <v>281</v>
      </c>
    </row>
    <row r="92" spans="1:6" ht="27.75" customHeight="1">
      <c r="A92" s="131">
        <v>4543</v>
      </c>
      <c r="B92" s="53" t="s">
        <v>830</v>
      </c>
      <c r="C92" s="138" t="s">
        <v>200</v>
      </c>
      <c r="D92" s="133">
        <f t="shared" si="1"/>
        <v>0</v>
      </c>
      <c r="E92" s="136">
        <f>E97</f>
        <v>0</v>
      </c>
      <c r="F92" s="136" t="s">
        <v>281</v>
      </c>
    </row>
    <row r="93" spans="1:6" ht="26.25" customHeight="1">
      <c r="A93" s="131">
        <v>4544</v>
      </c>
      <c r="B93" s="148" t="s">
        <v>831</v>
      </c>
      <c r="C93" s="138"/>
      <c r="D93" s="133">
        <f>SUM(E93:F93)</f>
        <v>0</v>
      </c>
      <c r="E93" s="133">
        <f>SUM(E94:E95)</f>
        <v>0</v>
      </c>
      <c r="F93" s="136" t="s">
        <v>281</v>
      </c>
    </row>
    <row r="94" spans="1:6" ht="27" hidden="1">
      <c r="A94" s="149">
        <v>4545</v>
      </c>
      <c r="B94" s="148" t="s">
        <v>824</v>
      </c>
      <c r="C94" s="138"/>
      <c r="D94" s="133">
        <f>SUM(E94:F94)</f>
        <v>0</v>
      </c>
      <c r="E94" s="133"/>
      <c r="F94" s="136" t="s">
        <v>281</v>
      </c>
    </row>
    <row r="95" spans="1:6" ht="13.5">
      <c r="A95" s="131">
        <v>4546</v>
      </c>
      <c r="B95" s="148" t="s">
        <v>832</v>
      </c>
      <c r="C95" s="138"/>
      <c r="D95" s="133">
        <f>SUM(E95:F95)</f>
        <v>0</v>
      </c>
      <c r="E95" s="133"/>
      <c r="F95" s="136" t="s">
        <v>281</v>
      </c>
    </row>
    <row r="96" spans="1:6" ht="13.5">
      <c r="A96" s="131">
        <v>4547</v>
      </c>
      <c r="B96" s="148" t="s">
        <v>826</v>
      </c>
      <c r="C96" s="138"/>
      <c r="D96" s="133">
        <f>SUM(E96:F96)</f>
        <v>0</v>
      </c>
      <c r="E96" s="133"/>
      <c r="F96" s="136" t="s">
        <v>281</v>
      </c>
    </row>
    <row r="97" spans="1:6" ht="13.5">
      <c r="A97" s="131">
        <v>4548</v>
      </c>
      <c r="B97" s="148" t="s">
        <v>827</v>
      </c>
      <c r="C97" s="138"/>
      <c r="D97" s="133">
        <f t="shared" si="1"/>
        <v>0</v>
      </c>
      <c r="E97" s="133"/>
      <c r="F97" s="136" t="s">
        <v>281</v>
      </c>
    </row>
    <row r="98" spans="1:6" ht="40.5" customHeight="1">
      <c r="A98" s="131">
        <v>4600</v>
      </c>
      <c r="B98" s="145" t="s">
        <v>833</v>
      </c>
      <c r="C98" s="135" t="s">
        <v>277</v>
      </c>
      <c r="D98" s="133">
        <f t="shared" si="1"/>
        <v>3870</v>
      </c>
      <c r="E98" s="133">
        <f>SUM(E99+E102+E107)</f>
        <v>3870</v>
      </c>
      <c r="F98" s="136" t="s">
        <v>281</v>
      </c>
    </row>
    <row r="99" spans="1:6" ht="24.75" customHeight="1">
      <c r="A99" s="131">
        <v>4610</v>
      </c>
      <c r="B99" s="113" t="s">
        <v>834</v>
      </c>
      <c r="C99" s="132"/>
      <c r="D99" s="133">
        <f t="shared" si="1"/>
        <v>0</v>
      </c>
      <c r="E99" s="133">
        <f>SUM(E100:E101)</f>
        <v>0</v>
      </c>
      <c r="F99" s="136" t="s">
        <v>282</v>
      </c>
    </row>
    <row r="100" spans="1:6" ht="40.5" customHeight="1">
      <c r="A100" s="131">
        <v>4610</v>
      </c>
      <c r="B100" s="150" t="s">
        <v>835</v>
      </c>
      <c r="C100" s="132" t="s">
        <v>119</v>
      </c>
      <c r="D100" s="133">
        <f t="shared" si="1"/>
        <v>0</v>
      </c>
      <c r="E100" s="133"/>
      <c r="F100" s="136" t="s">
        <v>281</v>
      </c>
    </row>
    <row r="101" spans="1:6" ht="42.75" customHeight="1">
      <c r="A101" s="131">
        <v>4620</v>
      </c>
      <c r="B101" s="151" t="s">
        <v>836</v>
      </c>
      <c r="C101" s="132" t="s">
        <v>154</v>
      </c>
      <c r="D101" s="133">
        <f t="shared" si="1"/>
        <v>0</v>
      </c>
      <c r="E101" s="133"/>
      <c r="F101" s="136" t="s">
        <v>281</v>
      </c>
    </row>
    <row r="102" spans="1:6" ht="39" customHeight="1">
      <c r="A102" s="131">
        <v>4630</v>
      </c>
      <c r="B102" s="145" t="s">
        <v>837</v>
      </c>
      <c r="C102" s="135" t="s">
        <v>277</v>
      </c>
      <c r="D102" s="133">
        <f t="shared" si="1"/>
        <v>3870</v>
      </c>
      <c r="E102" s="133">
        <f>SUM(E103:E106)</f>
        <v>3870</v>
      </c>
      <c r="F102" s="136" t="s">
        <v>281</v>
      </c>
    </row>
    <row r="103" spans="1:6" ht="17.25" customHeight="1">
      <c r="A103" s="131">
        <v>4631</v>
      </c>
      <c r="B103" s="144" t="s">
        <v>838</v>
      </c>
      <c r="C103" s="138" t="s">
        <v>201</v>
      </c>
      <c r="D103" s="133">
        <f t="shared" si="1"/>
        <v>720</v>
      </c>
      <c r="E103" s="133">
        <v>720</v>
      </c>
      <c r="F103" s="136" t="s">
        <v>281</v>
      </c>
    </row>
    <row r="104" spans="1:6" ht="27">
      <c r="A104" s="131">
        <v>4632</v>
      </c>
      <c r="B104" s="137" t="s">
        <v>839</v>
      </c>
      <c r="C104" s="138" t="s">
        <v>202</v>
      </c>
      <c r="D104" s="133">
        <f t="shared" si="1"/>
        <v>0</v>
      </c>
      <c r="E104" s="133">
        <v>0</v>
      </c>
      <c r="F104" s="136" t="s">
        <v>281</v>
      </c>
    </row>
    <row r="105" spans="1:6" ht="13.5">
      <c r="A105" s="131">
        <v>4633</v>
      </c>
      <c r="B105" s="144" t="s">
        <v>840</v>
      </c>
      <c r="C105" s="138" t="s">
        <v>203</v>
      </c>
      <c r="D105" s="133">
        <f aca="true" t="shared" si="2" ref="D105:D158">SUM(E105:F105)</f>
        <v>0</v>
      </c>
      <c r="E105" s="133"/>
      <c r="F105" s="136" t="s">
        <v>281</v>
      </c>
    </row>
    <row r="106" spans="1:6" ht="13.5">
      <c r="A106" s="131">
        <v>4634</v>
      </c>
      <c r="B106" s="144" t="s">
        <v>841</v>
      </c>
      <c r="C106" s="138" t="s">
        <v>103</v>
      </c>
      <c r="D106" s="133">
        <f t="shared" si="2"/>
        <v>3150</v>
      </c>
      <c r="E106" s="133">
        <v>3150</v>
      </c>
      <c r="F106" s="136" t="s">
        <v>281</v>
      </c>
    </row>
    <row r="107" spans="1:6" ht="16.5" customHeight="1">
      <c r="A107" s="131">
        <v>4640</v>
      </c>
      <c r="B107" s="145" t="s">
        <v>905</v>
      </c>
      <c r="C107" s="135" t="s">
        <v>277</v>
      </c>
      <c r="D107" s="133">
        <f t="shared" si="2"/>
        <v>0</v>
      </c>
      <c r="E107" s="133">
        <f>SUM(E108)</f>
        <v>0</v>
      </c>
      <c r="F107" s="136" t="s">
        <v>281</v>
      </c>
    </row>
    <row r="108" spans="1:6" ht="13.5">
      <c r="A108" s="131">
        <v>4641</v>
      </c>
      <c r="B108" s="144" t="s">
        <v>842</v>
      </c>
      <c r="C108" s="138" t="s">
        <v>204</v>
      </c>
      <c r="D108" s="133">
        <f t="shared" si="2"/>
        <v>0</v>
      </c>
      <c r="E108" s="133"/>
      <c r="F108" s="136" t="s">
        <v>281</v>
      </c>
    </row>
    <row r="109" spans="1:6" ht="39.75" customHeight="1">
      <c r="A109" s="131">
        <v>4700</v>
      </c>
      <c r="B109" s="139" t="s">
        <v>843</v>
      </c>
      <c r="C109" s="135" t="s">
        <v>277</v>
      </c>
      <c r="D109" s="133">
        <f>SUM(D110,D113,D118,D124,D127,D129,D131)</f>
        <v>18387.4</v>
      </c>
      <c r="E109" s="133">
        <f>SUM(E110+E113+E118+E124+E127+E129+E131)</f>
        <v>18387.4</v>
      </c>
      <c r="F109" s="133">
        <f>SUM(F131)</f>
        <v>0</v>
      </c>
    </row>
    <row r="110" spans="1:6" ht="39" customHeight="1">
      <c r="A110" s="131">
        <v>4710</v>
      </c>
      <c r="B110" s="139" t="s">
        <v>844</v>
      </c>
      <c r="C110" s="135" t="s">
        <v>277</v>
      </c>
      <c r="D110" s="133">
        <f t="shared" si="2"/>
        <v>415</v>
      </c>
      <c r="E110" s="133">
        <f>SUM(E111:E112)</f>
        <v>415</v>
      </c>
      <c r="F110" s="136" t="s">
        <v>281</v>
      </c>
    </row>
    <row r="111" spans="1:6" ht="41.25" customHeight="1">
      <c r="A111" s="131">
        <v>4711</v>
      </c>
      <c r="B111" s="137" t="s">
        <v>845</v>
      </c>
      <c r="C111" s="138" t="s">
        <v>205</v>
      </c>
      <c r="D111" s="133">
        <f t="shared" si="2"/>
        <v>0</v>
      </c>
      <c r="E111" s="133"/>
      <c r="F111" s="136" t="s">
        <v>281</v>
      </c>
    </row>
    <row r="112" spans="1:6" ht="26.25" customHeight="1">
      <c r="A112" s="131">
        <v>4712</v>
      </c>
      <c r="B112" s="144" t="s">
        <v>846</v>
      </c>
      <c r="C112" s="138" t="s">
        <v>206</v>
      </c>
      <c r="D112" s="133">
        <f t="shared" si="2"/>
        <v>415</v>
      </c>
      <c r="E112" s="133">
        <v>415</v>
      </c>
      <c r="F112" s="136" t="s">
        <v>281</v>
      </c>
    </row>
    <row r="113" spans="1:6" ht="69" customHeight="1">
      <c r="A113" s="131">
        <v>4720</v>
      </c>
      <c r="B113" s="145" t="s">
        <v>847</v>
      </c>
      <c r="C113" s="135" t="s">
        <v>277</v>
      </c>
      <c r="D113" s="133">
        <f t="shared" si="2"/>
        <v>320</v>
      </c>
      <c r="E113" s="133">
        <f>SUM(E114:E117)</f>
        <v>320</v>
      </c>
      <c r="F113" s="136" t="s">
        <v>281</v>
      </c>
    </row>
    <row r="114" spans="1:9" ht="13.5">
      <c r="A114" s="131">
        <v>4721</v>
      </c>
      <c r="B114" s="144" t="s">
        <v>848</v>
      </c>
      <c r="C114" s="138" t="s">
        <v>212</v>
      </c>
      <c r="D114" s="133">
        <f t="shared" si="2"/>
        <v>0</v>
      </c>
      <c r="E114" s="133"/>
      <c r="F114" s="136" t="s">
        <v>281</v>
      </c>
      <c r="I114" s="15">
        <v>4100</v>
      </c>
    </row>
    <row r="115" spans="1:9" ht="13.5">
      <c r="A115" s="131">
        <v>4722</v>
      </c>
      <c r="B115" s="144" t="s">
        <v>849</v>
      </c>
      <c r="C115" s="152">
        <v>4822</v>
      </c>
      <c r="D115" s="133">
        <f t="shared" si="2"/>
        <v>0</v>
      </c>
      <c r="E115" s="133">
        <v>0</v>
      </c>
      <c r="F115" s="136" t="s">
        <v>281</v>
      </c>
      <c r="I115" s="15">
        <v>-220</v>
      </c>
    </row>
    <row r="116" spans="1:6" ht="13.5">
      <c r="A116" s="131">
        <v>4723</v>
      </c>
      <c r="B116" s="144" t="s">
        <v>850</v>
      </c>
      <c r="C116" s="138" t="s">
        <v>213</v>
      </c>
      <c r="D116" s="133">
        <f t="shared" si="2"/>
        <v>320</v>
      </c>
      <c r="E116" s="133">
        <v>320</v>
      </c>
      <c r="F116" s="136" t="s">
        <v>281</v>
      </c>
    </row>
    <row r="117" spans="1:6" ht="28.5" customHeight="1">
      <c r="A117" s="131">
        <v>4724</v>
      </c>
      <c r="B117" s="144" t="s">
        <v>851</v>
      </c>
      <c r="C117" s="138" t="s">
        <v>214</v>
      </c>
      <c r="D117" s="133">
        <f t="shared" si="2"/>
        <v>0</v>
      </c>
      <c r="E117" s="133">
        <v>0</v>
      </c>
      <c r="F117" s="136" t="s">
        <v>281</v>
      </c>
    </row>
    <row r="118" spans="1:6" ht="26.25" customHeight="1">
      <c r="A118" s="131">
        <v>4730</v>
      </c>
      <c r="B118" s="145" t="s">
        <v>906</v>
      </c>
      <c r="C118" s="135" t="s">
        <v>277</v>
      </c>
      <c r="D118" s="133">
        <f t="shared" si="2"/>
        <v>0</v>
      </c>
      <c r="E118" s="133">
        <f>SUM(E119)</f>
        <v>0</v>
      </c>
      <c r="F118" s="136" t="s">
        <v>281</v>
      </c>
    </row>
    <row r="119" spans="1:6" ht="27">
      <c r="A119" s="131">
        <v>4731</v>
      </c>
      <c r="B119" s="147" t="s">
        <v>852</v>
      </c>
      <c r="C119" s="138" t="s">
        <v>216</v>
      </c>
      <c r="D119" s="133">
        <f t="shared" si="2"/>
        <v>0</v>
      </c>
      <c r="E119" s="133"/>
      <c r="F119" s="136" t="s">
        <v>281</v>
      </c>
    </row>
    <row r="120" spans="1:6" ht="13.5">
      <c r="A120" s="90"/>
      <c r="B120" s="317"/>
      <c r="C120" s="318"/>
      <c r="D120" s="319"/>
      <c r="E120" s="319"/>
      <c r="F120" s="320"/>
    </row>
    <row r="121" spans="1:6" ht="13.5">
      <c r="A121" s="90"/>
      <c r="B121" s="317"/>
      <c r="C121" s="318"/>
      <c r="D121" s="319"/>
      <c r="E121" s="319"/>
      <c r="F121" s="320"/>
    </row>
    <row r="122" spans="1:6" ht="13.5">
      <c r="A122" s="90"/>
      <c r="B122" s="317"/>
      <c r="C122" s="318"/>
      <c r="D122" s="319"/>
      <c r="E122" s="319"/>
      <c r="F122" s="320"/>
    </row>
    <row r="123" spans="1:6" ht="13.5">
      <c r="A123" s="90"/>
      <c r="B123" s="317"/>
      <c r="C123" s="318"/>
      <c r="D123" s="319"/>
      <c r="E123" s="319"/>
      <c r="F123" s="320"/>
    </row>
    <row r="124" spans="1:6" ht="55.5" customHeight="1">
      <c r="A124" s="131">
        <v>4740</v>
      </c>
      <c r="B124" s="176" t="s">
        <v>907</v>
      </c>
      <c r="C124" s="135" t="s">
        <v>277</v>
      </c>
      <c r="D124" s="133">
        <f t="shared" si="2"/>
        <v>1500</v>
      </c>
      <c r="E124" s="133">
        <f>SUM(E125:E126)</f>
        <v>1500</v>
      </c>
      <c r="F124" s="136" t="s">
        <v>281</v>
      </c>
    </row>
    <row r="125" spans="1:6" ht="26.25" customHeight="1">
      <c r="A125" s="131">
        <v>4741</v>
      </c>
      <c r="B125" s="144" t="s">
        <v>853</v>
      </c>
      <c r="C125" s="138" t="s">
        <v>217</v>
      </c>
      <c r="D125" s="133">
        <f t="shared" si="2"/>
        <v>750</v>
      </c>
      <c r="E125" s="133">
        <v>750</v>
      </c>
      <c r="F125" s="136" t="s">
        <v>281</v>
      </c>
    </row>
    <row r="126" spans="1:6" ht="27">
      <c r="A126" s="131">
        <v>4742</v>
      </c>
      <c r="B126" s="144" t="s">
        <v>854</v>
      </c>
      <c r="C126" s="138" t="s">
        <v>218</v>
      </c>
      <c r="D126" s="133">
        <f t="shared" si="2"/>
        <v>750</v>
      </c>
      <c r="E126" s="133">
        <v>750</v>
      </c>
      <c r="F126" s="136" t="s">
        <v>281</v>
      </c>
    </row>
    <row r="127" spans="1:6" ht="55.5" customHeight="1">
      <c r="A127" s="131">
        <v>4750</v>
      </c>
      <c r="B127" s="145" t="s">
        <v>902</v>
      </c>
      <c r="C127" s="135" t="s">
        <v>277</v>
      </c>
      <c r="D127" s="133">
        <f t="shared" si="2"/>
        <v>0</v>
      </c>
      <c r="E127" s="133">
        <f>SUM(E128)</f>
        <v>0</v>
      </c>
      <c r="F127" s="136" t="s">
        <v>281</v>
      </c>
    </row>
    <row r="128" spans="1:6" ht="40.5" customHeight="1">
      <c r="A128" s="131">
        <v>4751</v>
      </c>
      <c r="B128" s="144" t="s">
        <v>855</v>
      </c>
      <c r="C128" s="138" t="s">
        <v>219</v>
      </c>
      <c r="D128" s="133">
        <f t="shared" si="2"/>
        <v>0</v>
      </c>
      <c r="E128" s="133"/>
      <c r="F128" s="136" t="s">
        <v>281</v>
      </c>
    </row>
    <row r="129" spans="1:6" ht="21" customHeight="1">
      <c r="A129" s="131">
        <v>4760</v>
      </c>
      <c r="B129" s="176" t="s">
        <v>908</v>
      </c>
      <c r="C129" s="135" t="s">
        <v>277</v>
      </c>
      <c r="D129" s="133">
        <f t="shared" si="2"/>
        <v>0</v>
      </c>
      <c r="E129" s="133"/>
      <c r="F129" s="136" t="s">
        <v>281</v>
      </c>
    </row>
    <row r="130" spans="1:6" ht="13.5">
      <c r="A130" s="131">
        <v>4761</v>
      </c>
      <c r="B130" s="144" t="s">
        <v>856</v>
      </c>
      <c r="C130" s="138" t="s">
        <v>220</v>
      </c>
      <c r="D130" s="133">
        <f t="shared" si="2"/>
        <v>0</v>
      </c>
      <c r="E130" s="133"/>
      <c r="F130" s="136" t="s">
        <v>281</v>
      </c>
    </row>
    <row r="131" spans="1:6" ht="18.75" customHeight="1">
      <c r="A131" s="131">
        <v>4770</v>
      </c>
      <c r="B131" s="145" t="s">
        <v>909</v>
      </c>
      <c r="C131" s="135" t="s">
        <v>277</v>
      </c>
      <c r="D131" s="133">
        <f>SUM(D132)</f>
        <v>16152.4</v>
      </c>
      <c r="E131" s="133">
        <f>SUM(E132)</f>
        <v>16152.4</v>
      </c>
      <c r="F131" s="133">
        <f>SUM(F132)</f>
        <v>0</v>
      </c>
    </row>
    <row r="132" spans="1:36" ht="13.5" customHeight="1">
      <c r="A132" s="131">
        <v>4771</v>
      </c>
      <c r="B132" s="144" t="s">
        <v>857</v>
      </c>
      <c r="C132" s="138" t="s">
        <v>221</v>
      </c>
      <c r="D132" s="133">
        <f>SUM(E132,-E133,F132)</f>
        <v>16152.4</v>
      </c>
      <c r="E132" s="133">
        <v>16152.4</v>
      </c>
      <c r="F132" s="133"/>
      <c r="AJ132" s="146"/>
    </row>
    <row r="133" spans="1:36" ht="39" customHeight="1">
      <c r="A133" s="131">
        <v>4772</v>
      </c>
      <c r="B133" s="147" t="s">
        <v>858</v>
      </c>
      <c r="C133" s="135" t="s">
        <v>277</v>
      </c>
      <c r="D133" s="133"/>
      <c r="E133" s="133"/>
      <c r="F133" s="133"/>
      <c r="AJ133" s="141"/>
    </row>
    <row r="134" spans="1:6" s="17" customFormat="1" ht="33" customHeight="1">
      <c r="A134" s="131">
        <v>5000</v>
      </c>
      <c r="B134" s="153" t="s">
        <v>859</v>
      </c>
      <c r="C134" s="135" t="s">
        <v>277</v>
      </c>
      <c r="D134" s="133">
        <f t="shared" si="2"/>
        <v>138095.7</v>
      </c>
      <c r="E134" s="29" t="s">
        <v>281</v>
      </c>
      <c r="F134" s="133">
        <f>SUM(F135+F149+F156+F158)</f>
        <v>138095.7</v>
      </c>
    </row>
    <row r="135" spans="1:6" ht="25.5" customHeight="1">
      <c r="A135" s="131">
        <v>5100</v>
      </c>
      <c r="B135" s="144" t="s">
        <v>860</v>
      </c>
      <c r="C135" s="135" t="s">
        <v>277</v>
      </c>
      <c r="D135" s="133">
        <f t="shared" si="2"/>
        <v>135695.7</v>
      </c>
      <c r="E135" s="136" t="s">
        <v>281</v>
      </c>
      <c r="F135" s="133">
        <f>SUM(F136+F140+F144)</f>
        <v>135695.7</v>
      </c>
    </row>
    <row r="136" spans="1:6" ht="27" customHeight="1">
      <c r="A136" s="131">
        <v>5110</v>
      </c>
      <c r="B136" s="145" t="s">
        <v>861</v>
      </c>
      <c r="C136" s="135" t="s">
        <v>277</v>
      </c>
      <c r="D136" s="133">
        <f t="shared" si="2"/>
        <v>127220.7</v>
      </c>
      <c r="E136" s="136" t="s">
        <v>281</v>
      </c>
      <c r="F136" s="133">
        <f>SUM(F137:F139)</f>
        <v>127220.7</v>
      </c>
    </row>
    <row r="137" spans="1:6" ht="13.5">
      <c r="A137" s="131">
        <v>5111</v>
      </c>
      <c r="B137" s="144" t="s">
        <v>862</v>
      </c>
      <c r="C137" s="154" t="s">
        <v>222</v>
      </c>
      <c r="D137" s="133">
        <f t="shared" si="2"/>
        <v>0</v>
      </c>
      <c r="E137" s="136" t="s">
        <v>281</v>
      </c>
      <c r="F137" s="133"/>
    </row>
    <row r="138" spans="1:36" ht="13.5">
      <c r="A138" s="131">
        <v>5112</v>
      </c>
      <c r="B138" s="144" t="s">
        <v>863</v>
      </c>
      <c r="C138" s="154" t="s">
        <v>223</v>
      </c>
      <c r="D138" s="133">
        <f t="shared" si="2"/>
        <v>127220.7</v>
      </c>
      <c r="E138" s="136" t="s">
        <v>281</v>
      </c>
      <c r="F138" s="133">
        <v>127220.7</v>
      </c>
      <c r="H138" s="143"/>
      <c r="AJ138" s="141"/>
    </row>
    <row r="139" spans="1:6" ht="27">
      <c r="A139" s="131">
        <v>5113</v>
      </c>
      <c r="B139" s="144" t="s">
        <v>864</v>
      </c>
      <c r="C139" s="154" t="s">
        <v>224</v>
      </c>
      <c r="D139" s="133">
        <f t="shared" si="2"/>
        <v>0</v>
      </c>
      <c r="E139" s="136" t="s">
        <v>281</v>
      </c>
      <c r="F139" s="133">
        <v>0</v>
      </c>
    </row>
    <row r="140" spans="1:6" ht="27" customHeight="1">
      <c r="A140" s="131">
        <v>5120</v>
      </c>
      <c r="B140" s="145" t="s">
        <v>865</v>
      </c>
      <c r="C140" s="135" t="s">
        <v>277</v>
      </c>
      <c r="D140" s="133">
        <f t="shared" si="2"/>
        <v>4475</v>
      </c>
      <c r="E140" s="136" t="s">
        <v>281</v>
      </c>
      <c r="F140" s="133">
        <f>F141+F142+F143</f>
        <v>4475</v>
      </c>
    </row>
    <row r="141" spans="1:36" ht="13.5">
      <c r="A141" s="131">
        <v>5121</v>
      </c>
      <c r="B141" s="144" t="s">
        <v>866</v>
      </c>
      <c r="C141" s="154" t="s">
        <v>225</v>
      </c>
      <c r="D141" s="133">
        <f t="shared" si="2"/>
        <v>1000</v>
      </c>
      <c r="E141" s="136" t="s">
        <v>281</v>
      </c>
      <c r="F141" s="133">
        <v>1000</v>
      </c>
      <c r="AJ141" s="141"/>
    </row>
    <row r="142" spans="1:6" ht="13.5">
      <c r="A142" s="131">
        <v>5122</v>
      </c>
      <c r="B142" s="144" t="s">
        <v>867</v>
      </c>
      <c r="C142" s="154" t="s">
        <v>226</v>
      </c>
      <c r="D142" s="133">
        <f t="shared" si="2"/>
        <v>1000</v>
      </c>
      <c r="E142" s="136" t="s">
        <v>281</v>
      </c>
      <c r="F142" s="133">
        <v>1000</v>
      </c>
    </row>
    <row r="143" spans="1:6" ht="13.5">
      <c r="A143" s="131">
        <v>5123</v>
      </c>
      <c r="B143" s="144" t="s">
        <v>868</v>
      </c>
      <c r="C143" s="154" t="s">
        <v>227</v>
      </c>
      <c r="D143" s="133">
        <f t="shared" si="2"/>
        <v>2475</v>
      </c>
      <c r="E143" s="136" t="s">
        <v>281</v>
      </c>
      <c r="F143" s="133">
        <v>2475</v>
      </c>
    </row>
    <row r="144" spans="1:6" ht="26.25" customHeight="1">
      <c r="A144" s="131">
        <v>5130</v>
      </c>
      <c r="B144" s="145" t="s">
        <v>869</v>
      </c>
      <c r="C144" s="135" t="s">
        <v>277</v>
      </c>
      <c r="D144" s="133">
        <f t="shared" si="2"/>
        <v>4000</v>
      </c>
      <c r="E144" s="136" t="s">
        <v>281</v>
      </c>
      <c r="F144" s="133">
        <f>SUM(F145:F148)</f>
        <v>4000</v>
      </c>
    </row>
    <row r="145" spans="1:6" ht="13.5">
      <c r="A145" s="131">
        <v>5131</v>
      </c>
      <c r="B145" s="144" t="s">
        <v>870</v>
      </c>
      <c r="C145" s="154" t="s">
        <v>228</v>
      </c>
      <c r="D145" s="133">
        <f t="shared" si="2"/>
        <v>0</v>
      </c>
      <c r="E145" s="136" t="s">
        <v>281</v>
      </c>
      <c r="F145" s="133"/>
    </row>
    <row r="146" spans="1:8" ht="13.5">
      <c r="A146" s="131">
        <v>5132</v>
      </c>
      <c r="B146" s="144" t="s">
        <v>871</v>
      </c>
      <c r="C146" s="154" t="s">
        <v>229</v>
      </c>
      <c r="D146" s="133">
        <f t="shared" si="2"/>
        <v>0</v>
      </c>
      <c r="E146" s="136" t="s">
        <v>281</v>
      </c>
      <c r="F146" s="133"/>
      <c r="H146" s="129"/>
    </row>
    <row r="147" spans="1:6" ht="13.5" customHeight="1">
      <c r="A147" s="131">
        <v>5133</v>
      </c>
      <c r="B147" s="144" t="s">
        <v>872</v>
      </c>
      <c r="C147" s="154" t="s">
        <v>234</v>
      </c>
      <c r="D147" s="133">
        <f t="shared" si="2"/>
        <v>0</v>
      </c>
      <c r="E147" s="136" t="s">
        <v>281</v>
      </c>
      <c r="F147" s="133">
        <v>0</v>
      </c>
    </row>
    <row r="148" spans="1:36" ht="13.5">
      <c r="A148" s="131">
        <v>5134</v>
      </c>
      <c r="B148" s="144" t="s">
        <v>873</v>
      </c>
      <c r="C148" s="154" t="s">
        <v>235</v>
      </c>
      <c r="D148" s="133">
        <f t="shared" si="2"/>
        <v>4000</v>
      </c>
      <c r="E148" s="136" t="s">
        <v>281</v>
      </c>
      <c r="F148" s="133">
        <v>4000</v>
      </c>
      <c r="AJ148" s="155"/>
    </row>
    <row r="149" spans="1:6" ht="28.5" customHeight="1">
      <c r="A149" s="131">
        <v>5200</v>
      </c>
      <c r="B149" s="145" t="s">
        <v>910</v>
      </c>
      <c r="C149" s="135" t="s">
        <v>277</v>
      </c>
      <c r="D149" s="133">
        <f t="shared" si="2"/>
        <v>2400</v>
      </c>
      <c r="E149" s="136" t="s">
        <v>281</v>
      </c>
      <c r="F149" s="133">
        <f>SUM(F150:F153)</f>
        <v>2400</v>
      </c>
    </row>
    <row r="150" spans="1:6" ht="27">
      <c r="A150" s="131">
        <v>5211</v>
      </c>
      <c r="B150" s="144" t="s">
        <v>874</v>
      </c>
      <c r="C150" s="154" t="s">
        <v>230</v>
      </c>
      <c r="D150" s="133">
        <f t="shared" si="2"/>
        <v>0</v>
      </c>
      <c r="E150" s="136" t="s">
        <v>281</v>
      </c>
      <c r="F150" s="133"/>
    </row>
    <row r="151" spans="1:6" ht="13.5">
      <c r="A151" s="131">
        <v>5221</v>
      </c>
      <c r="B151" s="144" t="s">
        <v>875</v>
      </c>
      <c r="C151" s="154" t="s">
        <v>231</v>
      </c>
      <c r="D151" s="133">
        <f t="shared" si="2"/>
        <v>2400</v>
      </c>
      <c r="E151" s="136" t="s">
        <v>281</v>
      </c>
      <c r="F151" s="133">
        <v>2400</v>
      </c>
    </row>
    <row r="152" spans="1:6" ht="27" customHeight="1">
      <c r="A152" s="131">
        <v>5231</v>
      </c>
      <c r="B152" s="144" t="s">
        <v>876</v>
      </c>
      <c r="C152" s="154" t="s">
        <v>232</v>
      </c>
      <c r="D152" s="133">
        <f t="shared" si="2"/>
        <v>0</v>
      </c>
      <c r="E152" s="136" t="s">
        <v>281</v>
      </c>
      <c r="F152" s="133"/>
    </row>
    <row r="153" spans="1:6" ht="14.25" customHeight="1">
      <c r="A153" s="131">
        <v>5241</v>
      </c>
      <c r="B153" s="144" t="s">
        <v>877</v>
      </c>
      <c r="C153" s="154" t="s">
        <v>233</v>
      </c>
      <c r="D153" s="133">
        <f t="shared" si="2"/>
        <v>0</v>
      </c>
      <c r="E153" s="136" t="s">
        <v>281</v>
      </c>
      <c r="F153" s="133"/>
    </row>
    <row r="154" spans="1:6" ht="14.25" customHeight="1">
      <c r="A154" s="90"/>
      <c r="B154" s="322"/>
      <c r="C154" s="323"/>
      <c r="D154" s="319"/>
      <c r="E154" s="320"/>
      <c r="F154" s="319"/>
    </row>
    <row r="155" spans="1:6" ht="14.25" customHeight="1">
      <c r="A155" s="90"/>
      <c r="B155" s="322"/>
      <c r="C155" s="323"/>
      <c r="D155" s="319"/>
      <c r="E155" s="320"/>
      <c r="F155" s="319"/>
    </row>
    <row r="156" spans="1:6" ht="26.25" customHeight="1">
      <c r="A156" s="313">
        <v>5300</v>
      </c>
      <c r="B156" s="321" t="s">
        <v>878</v>
      </c>
      <c r="C156" s="314" t="s">
        <v>277</v>
      </c>
      <c r="D156" s="315">
        <f t="shared" si="2"/>
        <v>0</v>
      </c>
      <c r="E156" s="316" t="s">
        <v>281</v>
      </c>
      <c r="F156" s="315">
        <f>SUM(F157)</f>
        <v>0</v>
      </c>
    </row>
    <row r="157" spans="1:6" ht="13.5">
      <c r="A157" s="131">
        <v>5311</v>
      </c>
      <c r="B157" s="144" t="s">
        <v>879</v>
      </c>
      <c r="C157" s="154" t="s">
        <v>236</v>
      </c>
      <c r="D157" s="133">
        <f t="shared" si="2"/>
        <v>0</v>
      </c>
      <c r="E157" s="136" t="s">
        <v>281</v>
      </c>
      <c r="F157" s="133"/>
    </row>
    <row r="158" spans="1:6" ht="41.25" customHeight="1">
      <c r="A158" s="131">
        <v>5400</v>
      </c>
      <c r="B158" s="145" t="s">
        <v>880</v>
      </c>
      <c r="C158" s="135" t="s">
        <v>277</v>
      </c>
      <c r="D158" s="133">
        <f t="shared" si="2"/>
        <v>0</v>
      </c>
      <c r="E158" s="136" t="s">
        <v>281</v>
      </c>
      <c r="F158" s="133">
        <f>SUM(F159:F162)</f>
        <v>0</v>
      </c>
    </row>
    <row r="159" spans="1:6" ht="13.5">
      <c r="A159" s="131">
        <v>5411</v>
      </c>
      <c r="B159" s="144" t="s">
        <v>881</v>
      </c>
      <c r="C159" s="154" t="s">
        <v>237</v>
      </c>
      <c r="D159" s="133">
        <f aca="true" t="shared" si="3" ref="D159:D180">SUM(E159:F159)</f>
        <v>0</v>
      </c>
      <c r="E159" s="136" t="s">
        <v>281</v>
      </c>
      <c r="F159" s="133"/>
    </row>
    <row r="160" spans="1:6" ht="13.5">
      <c r="A160" s="131">
        <v>5421</v>
      </c>
      <c r="B160" s="144" t="s">
        <v>882</v>
      </c>
      <c r="C160" s="154" t="s">
        <v>238</v>
      </c>
      <c r="D160" s="133">
        <f t="shared" si="3"/>
        <v>0</v>
      </c>
      <c r="E160" s="136" t="s">
        <v>281</v>
      </c>
      <c r="F160" s="133"/>
    </row>
    <row r="161" spans="1:6" ht="13.5">
      <c r="A161" s="131">
        <v>5431</v>
      </c>
      <c r="B161" s="144" t="s">
        <v>883</v>
      </c>
      <c r="C161" s="154" t="s">
        <v>239</v>
      </c>
      <c r="D161" s="133">
        <f t="shared" si="3"/>
        <v>0</v>
      </c>
      <c r="E161" s="136" t="s">
        <v>281</v>
      </c>
      <c r="F161" s="133"/>
    </row>
    <row r="162" spans="1:6" ht="13.5">
      <c r="A162" s="131">
        <v>5441</v>
      </c>
      <c r="B162" s="156" t="s">
        <v>884</v>
      </c>
      <c r="C162" s="154" t="s">
        <v>240</v>
      </c>
      <c r="D162" s="133">
        <f t="shared" si="3"/>
        <v>0</v>
      </c>
      <c r="E162" s="136" t="s">
        <v>281</v>
      </c>
      <c r="F162" s="133"/>
    </row>
    <row r="163" spans="1:6" s="160" customFormat="1" ht="66.75" customHeight="1">
      <c r="A163" s="157" t="s">
        <v>104</v>
      </c>
      <c r="B163" s="158" t="s">
        <v>1020</v>
      </c>
      <c r="C163" s="157" t="s">
        <v>277</v>
      </c>
      <c r="D163" s="133">
        <f t="shared" si="3"/>
        <v>-20000</v>
      </c>
      <c r="E163" s="159" t="s">
        <v>276</v>
      </c>
      <c r="F163" s="133">
        <f>SUM(F164,F168,F174,F176)</f>
        <v>-20000</v>
      </c>
    </row>
    <row r="164" spans="1:6" ht="51" customHeight="1">
      <c r="A164" s="161" t="s">
        <v>105</v>
      </c>
      <c r="B164" s="162" t="s">
        <v>1021</v>
      </c>
      <c r="C164" s="163" t="s">
        <v>277</v>
      </c>
      <c r="D164" s="133">
        <f t="shared" si="3"/>
        <v>0</v>
      </c>
      <c r="E164" s="164" t="s">
        <v>276</v>
      </c>
      <c r="F164" s="133">
        <f>SUM(F165:F167)</f>
        <v>0</v>
      </c>
    </row>
    <row r="165" spans="1:6" ht="14.25">
      <c r="A165" s="161" t="s">
        <v>106</v>
      </c>
      <c r="B165" s="165" t="s">
        <v>885</v>
      </c>
      <c r="C165" s="166" t="s">
        <v>157</v>
      </c>
      <c r="D165" s="133">
        <f t="shared" si="3"/>
        <v>0</v>
      </c>
      <c r="E165" s="164" t="s">
        <v>276</v>
      </c>
      <c r="F165" s="133"/>
    </row>
    <row r="166" spans="1:6" s="167" customFormat="1" ht="15" customHeight="1">
      <c r="A166" s="161" t="s">
        <v>107</v>
      </c>
      <c r="B166" s="165" t="s">
        <v>886</v>
      </c>
      <c r="C166" s="166" t="s">
        <v>158</v>
      </c>
      <c r="D166" s="133">
        <f t="shared" si="3"/>
        <v>0</v>
      </c>
      <c r="E166" s="164" t="s">
        <v>276</v>
      </c>
      <c r="F166" s="133"/>
    </row>
    <row r="167" spans="1:6" ht="28.5">
      <c r="A167" s="20" t="s">
        <v>108</v>
      </c>
      <c r="B167" s="165" t="s">
        <v>887</v>
      </c>
      <c r="C167" s="166" t="s">
        <v>159</v>
      </c>
      <c r="D167" s="133">
        <f t="shared" si="3"/>
        <v>0</v>
      </c>
      <c r="E167" s="164" t="s">
        <v>276</v>
      </c>
      <c r="F167" s="133"/>
    </row>
    <row r="168" spans="1:6" ht="49.5" customHeight="1">
      <c r="A168" s="20" t="s">
        <v>109</v>
      </c>
      <c r="B168" s="158" t="s">
        <v>1022</v>
      </c>
      <c r="C168" s="163" t="s">
        <v>277</v>
      </c>
      <c r="D168" s="133">
        <f t="shared" si="3"/>
        <v>0</v>
      </c>
      <c r="E168" s="164" t="s">
        <v>276</v>
      </c>
      <c r="F168" s="133">
        <f>SUM(F169:F170)</f>
        <v>0</v>
      </c>
    </row>
    <row r="169" spans="1:6" ht="28.5">
      <c r="A169" s="20" t="s">
        <v>110</v>
      </c>
      <c r="B169" s="165" t="s">
        <v>888</v>
      </c>
      <c r="C169" s="168" t="s">
        <v>160</v>
      </c>
      <c r="D169" s="133">
        <f t="shared" si="3"/>
        <v>0</v>
      </c>
      <c r="E169" s="164" t="s">
        <v>276</v>
      </c>
      <c r="F169" s="133"/>
    </row>
    <row r="170" spans="1:6" ht="30.75" customHeight="1">
      <c r="A170" s="20" t="s">
        <v>111</v>
      </c>
      <c r="B170" s="165" t="s">
        <v>889</v>
      </c>
      <c r="C170" s="163" t="s">
        <v>277</v>
      </c>
      <c r="D170" s="133">
        <f t="shared" si="3"/>
        <v>0</v>
      </c>
      <c r="E170" s="164" t="s">
        <v>276</v>
      </c>
      <c r="F170" s="133">
        <f>SUM(F171:F173)</f>
        <v>0</v>
      </c>
    </row>
    <row r="171" spans="1:6" ht="14.25" customHeight="1">
      <c r="A171" s="20" t="s">
        <v>112</v>
      </c>
      <c r="B171" s="169" t="s">
        <v>890</v>
      </c>
      <c r="C171" s="166" t="s">
        <v>163</v>
      </c>
      <c r="D171" s="133">
        <f t="shared" si="3"/>
        <v>0</v>
      </c>
      <c r="E171" s="164" t="s">
        <v>276</v>
      </c>
      <c r="F171" s="133"/>
    </row>
    <row r="172" spans="1:6" ht="27">
      <c r="A172" s="170" t="s">
        <v>113</v>
      </c>
      <c r="B172" s="169" t="s">
        <v>891</v>
      </c>
      <c r="C172" s="168" t="s">
        <v>164</v>
      </c>
      <c r="D172" s="133">
        <f t="shared" si="3"/>
        <v>0</v>
      </c>
      <c r="E172" s="164" t="s">
        <v>276</v>
      </c>
      <c r="F172" s="133"/>
    </row>
    <row r="173" spans="1:6" ht="27">
      <c r="A173" s="20" t="s">
        <v>114</v>
      </c>
      <c r="B173" s="171" t="s">
        <v>892</v>
      </c>
      <c r="C173" s="168" t="s">
        <v>165</v>
      </c>
      <c r="D173" s="133">
        <f t="shared" si="3"/>
        <v>0</v>
      </c>
      <c r="E173" s="164" t="s">
        <v>276</v>
      </c>
      <c r="F173" s="133"/>
    </row>
    <row r="174" spans="1:6" ht="49.5" customHeight="1">
      <c r="A174" s="20" t="s">
        <v>115</v>
      </c>
      <c r="B174" s="162" t="s">
        <v>1023</v>
      </c>
      <c r="C174" s="163" t="s">
        <v>277</v>
      </c>
      <c r="D174" s="133">
        <f t="shared" si="3"/>
        <v>0</v>
      </c>
      <c r="E174" s="164" t="s">
        <v>276</v>
      </c>
      <c r="F174" s="133">
        <f>SUM(F175)</f>
        <v>0</v>
      </c>
    </row>
    <row r="175" spans="1:6" ht="28.5">
      <c r="A175" s="170" t="s">
        <v>116</v>
      </c>
      <c r="B175" s="165" t="s">
        <v>893</v>
      </c>
      <c r="C175" s="172" t="s">
        <v>166</v>
      </c>
      <c r="D175" s="133">
        <f t="shared" si="3"/>
        <v>0</v>
      </c>
      <c r="E175" s="164" t="s">
        <v>276</v>
      </c>
      <c r="F175" s="133"/>
    </row>
    <row r="176" spans="1:6" ht="51.75" customHeight="1">
      <c r="A176" s="20" t="s">
        <v>117</v>
      </c>
      <c r="B176" s="162" t="s">
        <v>1024</v>
      </c>
      <c r="C176" s="163" t="s">
        <v>277</v>
      </c>
      <c r="D176" s="133">
        <f t="shared" si="3"/>
        <v>-20000</v>
      </c>
      <c r="E176" s="164" t="s">
        <v>276</v>
      </c>
      <c r="F176" s="133">
        <f>SUM(F177:F180)</f>
        <v>-20000</v>
      </c>
    </row>
    <row r="177" spans="1:36" ht="14.25">
      <c r="A177" s="20" t="s">
        <v>118</v>
      </c>
      <c r="B177" s="165" t="s">
        <v>894</v>
      </c>
      <c r="C177" s="166" t="s">
        <v>167</v>
      </c>
      <c r="D177" s="133">
        <f t="shared" si="3"/>
        <v>-20000</v>
      </c>
      <c r="E177" s="164" t="s">
        <v>276</v>
      </c>
      <c r="F177" s="133">
        <v>-20000</v>
      </c>
      <c r="AJ177" s="141"/>
    </row>
    <row r="178" spans="1:6" ht="25.5" customHeight="1">
      <c r="A178" s="170" t="s">
        <v>120</v>
      </c>
      <c r="B178" s="165" t="s">
        <v>895</v>
      </c>
      <c r="C178" s="172" t="s">
        <v>168</v>
      </c>
      <c r="D178" s="133">
        <f t="shared" si="3"/>
        <v>0</v>
      </c>
      <c r="E178" s="164" t="s">
        <v>276</v>
      </c>
      <c r="F178" s="133"/>
    </row>
    <row r="179" spans="1:6" ht="41.25" customHeight="1">
      <c r="A179" s="20" t="s">
        <v>121</v>
      </c>
      <c r="B179" s="165" t="s">
        <v>896</v>
      </c>
      <c r="C179" s="168" t="s">
        <v>169</v>
      </c>
      <c r="D179" s="133">
        <f t="shared" si="3"/>
        <v>0</v>
      </c>
      <c r="E179" s="164" t="s">
        <v>276</v>
      </c>
      <c r="F179" s="133"/>
    </row>
    <row r="180" spans="1:6" ht="28.5">
      <c r="A180" s="20" t="s">
        <v>122</v>
      </c>
      <c r="B180" s="165" t="s">
        <v>897</v>
      </c>
      <c r="C180" s="168" t="s">
        <v>170</v>
      </c>
      <c r="D180" s="133">
        <f t="shared" si="3"/>
        <v>0</v>
      </c>
      <c r="E180" s="164" t="s">
        <v>276</v>
      </c>
      <c r="F180" s="133"/>
    </row>
    <row r="181" spans="1:5" s="64" customFormat="1" ht="12.75" customHeight="1">
      <c r="A181" s="90"/>
      <c r="B181" s="173"/>
      <c r="C181" s="174"/>
      <c r="E181" s="175"/>
    </row>
    <row r="182" s="64" customFormat="1" ht="8.25" customHeight="1" hidden="1">
      <c r="C182" s="106"/>
    </row>
    <row r="183" s="64" customFormat="1" ht="13.5" hidden="1">
      <c r="C183" s="106"/>
    </row>
    <row r="184" s="64" customFormat="1" ht="13.5" hidden="1">
      <c r="C184" s="106"/>
    </row>
    <row r="185" s="64" customFormat="1" ht="13.5" hidden="1">
      <c r="C185" s="106"/>
    </row>
    <row r="186" s="64" customFormat="1" ht="13.5" hidden="1">
      <c r="C186" s="106"/>
    </row>
    <row r="187" s="64" customFormat="1" ht="13.5" hidden="1">
      <c r="C187" s="106"/>
    </row>
    <row r="188" s="64" customFormat="1" ht="13.5" hidden="1">
      <c r="C188" s="106"/>
    </row>
    <row r="189" s="64" customFormat="1" ht="13.5" hidden="1">
      <c r="C189" s="106"/>
    </row>
    <row r="190" s="64" customFormat="1" ht="3" customHeight="1" hidden="1">
      <c r="C190" s="106"/>
    </row>
    <row r="191" s="64" customFormat="1" ht="13.5" hidden="1">
      <c r="C191" s="106"/>
    </row>
    <row r="192" s="64" customFormat="1" ht="13.5" hidden="1">
      <c r="C192" s="106"/>
    </row>
    <row r="193" s="64" customFormat="1" ht="13.5" hidden="1">
      <c r="C193" s="106"/>
    </row>
    <row r="194" s="64" customFormat="1" ht="13.5" hidden="1">
      <c r="C194" s="106"/>
    </row>
    <row r="195" s="64" customFormat="1" ht="13.5" hidden="1">
      <c r="C195" s="106"/>
    </row>
    <row r="196" s="64" customFormat="1" ht="13.5" hidden="1">
      <c r="C196" s="106"/>
    </row>
    <row r="197" s="64" customFormat="1" ht="13.5" hidden="1">
      <c r="C197" s="106"/>
    </row>
    <row r="198" s="64" customFormat="1" ht="0.75" customHeight="1" hidden="1">
      <c r="C198" s="106"/>
    </row>
    <row r="199" s="64" customFormat="1" ht="13.5" hidden="1">
      <c r="C199" s="106"/>
    </row>
    <row r="200" s="64" customFormat="1" ht="13.5" hidden="1">
      <c r="C200" s="106"/>
    </row>
    <row r="201" s="64" customFormat="1" ht="13.5" hidden="1">
      <c r="C201" s="106"/>
    </row>
    <row r="202" s="64" customFormat="1" ht="13.5" hidden="1">
      <c r="C202" s="106"/>
    </row>
    <row r="203" s="64" customFormat="1" ht="13.5" hidden="1">
      <c r="C203" s="106"/>
    </row>
    <row r="204" s="64" customFormat="1" ht="13.5" hidden="1">
      <c r="C204" s="106"/>
    </row>
    <row r="205" s="64" customFormat="1" ht="10.5" customHeight="1" hidden="1">
      <c r="C205" s="106"/>
    </row>
    <row r="206" s="64" customFormat="1" ht="5.25" customHeight="1" hidden="1">
      <c r="C206" s="106"/>
    </row>
    <row r="207" s="64" customFormat="1" ht="13.5" hidden="1">
      <c r="C207" s="106"/>
    </row>
    <row r="208" s="64" customFormat="1" ht="13.5" hidden="1">
      <c r="C208" s="106"/>
    </row>
    <row r="209" s="64" customFormat="1" ht="13.5" hidden="1">
      <c r="C209" s="106"/>
    </row>
    <row r="210" s="64" customFormat="1" ht="13.5" hidden="1">
      <c r="C210" s="106"/>
    </row>
    <row r="211" s="64" customFormat="1" ht="13.5" hidden="1">
      <c r="C211" s="106"/>
    </row>
    <row r="212" s="64" customFormat="1" ht="13.5" hidden="1">
      <c r="C212" s="106"/>
    </row>
    <row r="213" s="64" customFormat="1" ht="13.5" hidden="1">
      <c r="C213" s="106"/>
    </row>
    <row r="214" s="64" customFormat="1" ht="13.5" hidden="1">
      <c r="C214" s="106"/>
    </row>
    <row r="215" s="64" customFormat="1" ht="13.5" hidden="1">
      <c r="C215" s="106"/>
    </row>
    <row r="216" s="64" customFormat="1" ht="13.5" hidden="1">
      <c r="C216" s="106"/>
    </row>
    <row r="217" s="64" customFormat="1" ht="13.5" hidden="1">
      <c r="C217" s="106"/>
    </row>
    <row r="218" s="64" customFormat="1" ht="13.5" hidden="1">
      <c r="C218" s="106"/>
    </row>
    <row r="219" s="64" customFormat="1" ht="13.5" hidden="1">
      <c r="C219" s="106"/>
    </row>
    <row r="220" s="64" customFormat="1" ht="13.5" hidden="1">
      <c r="C220" s="106"/>
    </row>
    <row r="221" s="64" customFormat="1" ht="11.25" customHeight="1" hidden="1">
      <c r="C221" s="106"/>
    </row>
    <row r="222" s="64" customFormat="1" ht="13.5" hidden="1">
      <c r="C222" s="106"/>
    </row>
    <row r="223" s="64" customFormat="1" ht="13.5" hidden="1">
      <c r="C223" s="106"/>
    </row>
    <row r="224" s="64" customFormat="1" ht="13.5" hidden="1">
      <c r="C224" s="106"/>
    </row>
    <row r="225" s="64" customFormat="1" ht="13.5" hidden="1">
      <c r="C225" s="106"/>
    </row>
    <row r="226" s="64" customFormat="1" ht="13.5" hidden="1">
      <c r="C226" s="106"/>
    </row>
    <row r="227" s="64" customFormat="1" ht="13.5" hidden="1">
      <c r="C227" s="106"/>
    </row>
    <row r="228" s="64" customFormat="1" ht="13.5" hidden="1">
      <c r="C228" s="106"/>
    </row>
    <row r="229" s="64" customFormat="1" ht="13.5" hidden="1">
      <c r="C229" s="106"/>
    </row>
    <row r="230" s="64" customFormat="1" ht="13.5" hidden="1">
      <c r="C230" s="106"/>
    </row>
    <row r="231" s="64" customFormat="1" ht="13.5" hidden="1">
      <c r="C231" s="106"/>
    </row>
    <row r="232" s="64" customFormat="1" ht="1.5" customHeight="1" hidden="1">
      <c r="C232" s="106"/>
    </row>
    <row r="233" s="64" customFormat="1" ht="13.5" hidden="1">
      <c r="C233" s="106"/>
    </row>
    <row r="234" s="64" customFormat="1" ht="13.5" hidden="1">
      <c r="C234" s="106"/>
    </row>
    <row r="235" s="64" customFormat="1" ht="13.5" hidden="1">
      <c r="C235" s="106"/>
    </row>
    <row r="236" s="64" customFormat="1" ht="13.5" hidden="1">
      <c r="C236" s="106"/>
    </row>
    <row r="237" s="64" customFormat="1" ht="13.5" hidden="1">
      <c r="C237" s="106"/>
    </row>
    <row r="238" s="64" customFormat="1" ht="13.5" hidden="1">
      <c r="C238" s="106"/>
    </row>
    <row r="239" s="64" customFormat="1" ht="13.5" hidden="1">
      <c r="C239" s="106"/>
    </row>
    <row r="240" s="64" customFormat="1" ht="13.5" hidden="1">
      <c r="C240" s="106"/>
    </row>
    <row r="241" s="64" customFormat="1" ht="13.5" hidden="1">
      <c r="C241" s="106"/>
    </row>
    <row r="242" s="64" customFormat="1" ht="13.5" hidden="1">
      <c r="C242" s="106"/>
    </row>
    <row r="243" s="64" customFormat="1" ht="13.5" hidden="1">
      <c r="C243" s="106"/>
    </row>
    <row r="244" s="64" customFormat="1" ht="13.5" hidden="1">
      <c r="C244" s="106"/>
    </row>
    <row r="245" s="64" customFormat="1" ht="13.5" hidden="1">
      <c r="C245" s="106"/>
    </row>
    <row r="246" s="64" customFormat="1" ht="13.5" hidden="1">
      <c r="C246" s="106"/>
    </row>
    <row r="247" s="64" customFormat="1" ht="13.5" hidden="1">
      <c r="C247" s="106"/>
    </row>
    <row r="248" s="64" customFormat="1" ht="13.5" hidden="1">
      <c r="C248" s="106"/>
    </row>
    <row r="249" s="64" customFormat="1" ht="13.5" hidden="1">
      <c r="C249" s="106"/>
    </row>
    <row r="250" s="64" customFormat="1" ht="13.5" hidden="1">
      <c r="C250" s="106"/>
    </row>
    <row r="251" s="64" customFormat="1" ht="13.5" hidden="1">
      <c r="C251" s="106"/>
    </row>
    <row r="252" s="64" customFormat="1" ht="13.5" hidden="1">
      <c r="C252" s="106"/>
    </row>
    <row r="253" s="64" customFormat="1" ht="13.5" hidden="1">
      <c r="C253" s="106"/>
    </row>
    <row r="254" s="64" customFormat="1" ht="13.5" hidden="1">
      <c r="C254" s="106"/>
    </row>
    <row r="255" s="64" customFormat="1" ht="13.5" hidden="1">
      <c r="C255" s="106"/>
    </row>
    <row r="256" s="64" customFormat="1" ht="13.5" hidden="1">
      <c r="C256" s="106"/>
    </row>
    <row r="257" s="64" customFormat="1" ht="13.5" hidden="1">
      <c r="C257" s="106"/>
    </row>
    <row r="258" s="64" customFormat="1" ht="13.5" hidden="1">
      <c r="C258" s="106"/>
    </row>
    <row r="259" s="64" customFormat="1" ht="13.5" hidden="1">
      <c r="C259" s="106"/>
    </row>
    <row r="260" s="64" customFormat="1" ht="13.5" hidden="1">
      <c r="C260" s="106"/>
    </row>
    <row r="261" s="64" customFormat="1" ht="13.5" hidden="1">
      <c r="C261" s="106"/>
    </row>
    <row r="262" s="64" customFormat="1" ht="13.5" hidden="1">
      <c r="C262" s="106"/>
    </row>
    <row r="263" s="64" customFormat="1" ht="13.5" hidden="1">
      <c r="C263" s="106"/>
    </row>
    <row r="264" s="64" customFormat="1" ht="13.5" hidden="1">
      <c r="C264" s="106"/>
    </row>
    <row r="265" s="64" customFormat="1" ht="13.5" hidden="1">
      <c r="C265" s="106"/>
    </row>
    <row r="266" s="64" customFormat="1" ht="13.5" hidden="1">
      <c r="C266" s="106"/>
    </row>
    <row r="267" s="64" customFormat="1" ht="13.5" hidden="1">
      <c r="C267" s="106"/>
    </row>
    <row r="268" s="64" customFormat="1" ht="13.5" hidden="1">
      <c r="C268" s="106"/>
    </row>
    <row r="269" s="64" customFormat="1" ht="13.5" hidden="1">
      <c r="C269" s="106"/>
    </row>
    <row r="270" s="64" customFormat="1" ht="13.5" hidden="1">
      <c r="C270" s="106"/>
    </row>
    <row r="271" s="64" customFormat="1" ht="13.5" hidden="1">
      <c r="C271" s="106"/>
    </row>
    <row r="272" s="64" customFormat="1" ht="13.5" hidden="1">
      <c r="C272" s="106"/>
    </row>
    <row r="273" s="64" customFormat="1" ht="13.5" hidden="1">
      <c r="C273" s="106"/>
    </row>
    <row r="274" s="64" customFormat="1" ht="13.5" hidden="1">
      <c r="C274" s="106"/>
    </row>
    <row r="275" s="64" customFormat="1" ht="13.5" hidden="1">
      <c r="C275" s="106"/>
    </row>
    <row r="276" s="64" customFormat="1" ht="13.5" hidden="1">
      <c r="C276" s="106"/>
    </row>
    <row r="277" s="64" customFormat="1" ht="13.5" hidden="1">
      <c r="C277" s="106"/>
    </row>
    <row r="278" s="64" customFormat="1" ht="13.5" hidden="1">
      <c r="C278" s="106"/>
    </row>
    <row r="279" s="64" customFormat="1" ht="13.5" hidden="1">
      <c r="C279" s="106"/>
    </row>
    <row r="280" s="64" customFormat="1" ht="13.5" hidden="1">
      <c r="C280" s="106"/>
    </row>
    <row r="281" s="64" customFormat="1" ht="13.5" hidden="1">
      <c r="C281" s="106"/>
    </row>
    <row r="282" s="64" customFormat="1" ht="13.5" hidden="1">
      <c r="C282" s="106"/>
    </row>
    <row r="283" s="64" customFormat="1" ht="13.5" hidden="1">
      <c r="C283" s="106"/>
    </row>
    <row r="284" s="64" customFormat="1" ht="13.5" hidden="1">
      <c r="C284" s="106"/>
    </row>
    <row r="285" s="64" customFormat="1" ht="13.5" hidden="1">
      <c r="C285" s="106"/>
    </row>
    <row r="286" s="64" customFormat="1" ht="9" customHeight="1" hidden="1">
      <c r="C286" s="106"/>
    </row>
    <row r="287" s="64" customFormat="1" ht="13.5" hidden="1">
      <c r="C287" s="106"/>
    </row>
    <row r="288" s="64" customFormat="1" ht="13.5" hidden="1">
      <c r="C288" s="106"/>
    </row>
    <row r="289" s="64" customFormat="1" ht="13.5" hidden="1">
      <c r="C289" s="106"/>
    </row>
    <row r="290" s="64" customFormat="1" ht="13.5" hidden="1">
      <c r="C290" s="106"/>
    </row>
    <row r="291" s="64" customFormat="1" ht="13.5" hidden="1">
      <c r="C291" s="106"/>
    </row>
    <row r="292" s="64" customFormat="1" ht="13.5" hidden="1">
      <c r="C292" s="106"/>
    </row>
    <row r="293" s="64" customFormat="1" ht="13.5" hidden="1">
      <c r="C293" s="106"/>
    </row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5.25" customHeight="1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ht="9" customHeight="1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13.5" hidden="1"/>
    <row r="355" ht="13.5" hidden="1"/>
    <row r="356" ht="9.75" customHeight="1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3" customHeight="1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2" customHeight="1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8.25" customHeight="1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3" customHeight="1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</sheetData>
  <sheetProtection/>
  <mergeCells count="7">
    <mergeCell ref="A1:F1"/>
    <mergeCell ref="A2:F2"/>
    <mergeCell ref="A5:A6"/>
    <mergeCell ref="E4:F4"/>
    <mergeCell ref="E5:F5"/>
    <mergeCell ref="D5:D6"/>
    <mergeCell ref="B5:C5"/>
  </mergeCells>
  <printOptions/>
  <pageMargins left="0.7874015748031497" right="0.2755905511811024" top="0.35433070866141736" bottom="0.35433070866141736" header="0.15748031496062992" footer="0.2362204724409449"/>
  <pageSetup firstPageNumber="13" useFirstPageNumber="1" horizontalDpi="600" verticalDpi="600" orientation="portrait" paperSize="9" r:id="rId1"/>
  <headerFooter alignWithMargins="0">
    <oddFooter>&amp;C&amp;P&amp;RԲյուջե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4"/>
  <sheetViews>
    <sheetView showGridLines="0" zoomScalePageLayoutView="0" workbookViewId="0" topLeftCell="A7">
      <selection activeCell="I7" sqref="I7"/>
    </sheetView>
  </sheetViews>
  <sheetFormatPr defaultColWidth="9.140625" defaultRowHeight="12.75"/>
  <cols>
    <col min="1" max="1" width="6.28125" style="177" customWidth="1"/>
    <col min="2" max="2" width="36.140625" style="177" customWidth="1"/>
    <col min="3" max="3" width="13.57421875" style="177" customWidth="1"/>
    <col min="4" max="4" width="13.00390625" style="177" customWidth="1"/>
    <col min="5" max="5" width="13.421875" style="177" customWidth="1"/>
    <col min="6" max="6" width="11.140625" style="177" customWidth="1"/>
    <col min="7" max="8" width="9.140625" style="177" customWidth="1"/>
    <col min="9" max="9" width="9.28125" style="177" bestFit="1" customWidth="1"/>
    <col min="10" max="10" width="10.7109375" style="177" bestFit="1" customWidth="1"/>
    <col min="11" max="16384" width="9.140625" style="177" customWidth="1"/>
  </cols>
  <sheetData>
    <row r="1" spans="1:6" ht="20.25">
      <c r="A1" s="360" t="s">
        <v>911</v>
      </c>
      <c r="B1" s="361"/>
      <c r="C1" s="361"/>
      <c r="D1" s="361"/>
      <c r="E1" s="361"/>
      <c r="F1" s="361"/>
    </row>
    <row r="2" ht="7.5" customHeight="1"/>
    <row r="3" spans="1:5" ht="33.75" customHeight="1">
      <c r="A3" s="366" t="s">
        <v>912</v>
      </c>
      <c r="B3" s="366"/>
      <c r="C3" s="366"/>
      <c r="D3" s="366"/>
      <c r="E3" s="366"/>
    </row>
    <row r="4" spans="1:4" ht="8.25" customHeight="1">
      <c r="A4" s="178" t="s">
        <v>155</v>
      </c>
      <c r="B4" s="178"/>
      <c r="C4" s="178"/>
      <c r="D4" s="178"/>
    </row>
    <row r="5" ht="13.5">
      <c r="E5" s="179" t="s">
        <v>427</v>
      </c>
    </row>
    <row r="6" spans="1:5" ht="30" customHeight="1">
      <c r="A6" s="367" t="s">
        <v>913</v>
      </c>
      <c r="B6" s="367"/>
      <c r="C6" s="367" t="s">
        <v>914</v>
      </c>
      <c r="D6" s="362" t="s">
        <v>432</v>
      </c>
      <c r="E6" s="363"/>
    </row>
    <row r="7" spans="1:5" ht="28.5">
      <c r="A7" s="368"/>
      <c r="B7" s="368"/>
      <c r="C7" s="368"/>
      <c r="D7" s="180" t="s">
        <v>915</v>
      </c>
      <c r="E7" s="180" t="s">
        <v>916</v>
      </c>
    </row>
    <row r="8" spans="1:5" ht="13.5">
      <c r="A8" s="181">
        <v>1</v>
      </c>
      <c r="B8" s="181">
        <v>2</v>
      </c>
      <c r="C8" s="181">
        <v>3</v>
      </c>
      <c r="D8" s="181">
        <v>4</v>
      </c>
      <c r="E8" s="181">
        <v>5</v>
      </c>
    </row>
    <row r="9" spans="1:12" ht="30" customHeight="1">
      <c r="A9" s="182">
        <v>8000</v>
      </c>
      <c r="B9" s="183" t="s">
        <v>917</v>
      </c>
      <c r="C9" s="184">
        <f>'Հատված 1'!D7-'Հատված 2'!G8</f>
        <v>-118095.70000000001</v>
      </c>
      <c r="D9" s="184">
        <f>'Հատված 1'!E7-'Հատված 2'!H8</f>
        <v>0</v>
      </c>
      <c r="E9" s="184">
        <f>'Հատված 1'!F7-'Հատված 2'!I8</f>
        <v>-118095.7</v>
      </c>
      <c r="J9" s="188"/>
      <c r="L9" s="188"/>
    </row>
    <row r="13" spans="1:6" ht="20.25">
      <c r="A13" s="360" t="s">
        <v>965</v>
      </c>
      <c r="B13" s="360"/>
      <c r="C13" s="360"/>
      <c r="D13" s="360"/>
      <c r="E13" s="360"/>
      <c r="F13" s="360"/>
    </row>
    <row r="14" ht="17.25">
      <c r="B14" s="186"/>
    </row>
    <row r="15" spans="1:6" ht="32.25" customHeight="1">
      <c r="A15" s="366" t="s">
        <v>918</v>
      </c>
      <c r="B15" s="366"/>
      <c r="C15" s="366"/>
      <c r="D15" s="366"/>
      <c r="E15" s="366"/>
      <c r="F15" s="366"/>
    </row>
    <row r="16" ht="14.25" customHeight="1">
      <c r="A16" s="178" t="s">
        <v>194</v>
      </c>
    </row>
    <row r="17" ht="14.25" customHeight="1">
      <c r="E17" s="179" t="s">
        <v>525</v>
      </c>
    </row>
    <row r="18" spans="1:6" ht="38.25" customHeight="1">
      <c r="A18" s="367" t="s">
        <v>913</v>
      </c>
      <c r="B18" s="364" t="s">
        <v>919</v>
      </c>
      <c r="C18" s="365"/>
      <c r="D18" s="367" t="s">
        <v>431</v>
      </c>
      <c r="E18" s="362" t="s">
        <v>432</v>
      </c>
      <c r="F18" s="363"/>
    </row>
    <row r="19" spans="1:10" ht="17.25" customHeight="1">
      <c r="A19" s="368"/>
      <c r="B19" s="180" t="s">
        <v>920</v>
      </c>
      <c r="C19" s="189" t="s">
        <v>124</v>
      </c>
      <c r="D19" s="368"/>
      <c r="E19" s="180" t="s">
        <v>915</v>
      </c>
      <c r="F19" s="180" t="s">
        <v>916</v>
      </c>
      <c r="J19" s="185"/>
    </row>
    <row r="20" spans="1:6" ht="13.5">
      <c r="A20" s="181">
        <v>1</v>
      </c>
      <c r="B20" s="181">
        <v>2</v>
      </c>
      <c r="C20" s="181" t="s">
        <v>125</v>
      </c>
      <c r="D20" s="181">
        <v>4</v>
      </c>
      <c r="E20" s="181">
        <v>5</v>
      </c>
      <c r="F20" s="181">
        <v>6</v>
      </c>
    </row>
    <row r="21" spans="1:13" s="178" customFormat="1" ht="40.5" customHeight="1">
      <c r="A21" s="182">
        <v>8010</v>
      </c>
      <c r="B21" s="190" t="s">
        <v>921</v>
      </c>
      <c r="C21" s="191"/>
      <c r="D21" s="184">
        <f>SUM(E21:F21)</f>
        <v>118095.7</v>
      </c>
      <c r="E21" s="184">
        <f>-D9</f>
        <v>0</v>
      </c>
      <c r="F21" s="184">
        <f>-E9</f>
        <v>118095.7</v>
      </c>
      <c r="H21" s="177"/>
      <c r="I21" s="311"/>
      <c r="J21" s="185"/>
      <c r="K21" s="192"/>
      <c r="M21" s="192"/>
    </row>
    <row r="22" spans="1:13" ht="40.5" customHeight="1">
      <c r="A22" s="182">
        <v>8100</v>
      </c>
      <c r="B22" s="190" t="s">
        <v>922</v>
      </c>
      <c r="C22" s="193"/>
      <c r="D22" s="184">
        <f aca="true" t="shared" si="0" ref="D22:D39">SUM(E22:F22)</f>
        <v>118095.676</v>
      </c>
      <c r="E22" s="184">
        <f>SUM(E23+E14)</f>
        <v>0</v>
      </c>
      <c r="F22" s="184">
        <f>SUM(F23+F47)</f>
        <v>118095.676</v>
      </c>
      <c r="I22" s="312"/>
      <c r="K22" s="188"/>
      <c r="M22" s="188"/>
    </row>
    <row r="23" spans="1:9" ht="27" customHeight="1">
      <c r="A23" s="195">
        <v>8110</v>
      </c>
      <c r="B23" s="196" t="s">
        <v>923</v>
      </c>
      <c r="C23" s="193"/>
      <c r="D23" s="197">
        <f t="shared" si="0"/>
        <v>0</v>
      </c>
      <c r="E23" s="198"/>
      <c r="F23" s="199">
        <f>SUM(F24+F28)</f>
        <v>0</v>
      </c>
      <c r="I23" s="312"/>
    </row>
    <row r="24" spans="1:6" ht="42" customHeight="1">
      <c r="A24" s="195">
        <v>8111</v>
      </c>
      <c r="B24" s="200" t="s">
        <v>924</v>
      </c>
      <c r="C24" s="193"/>
      <c r="D24" s="197">
        <f t="shared" si="0"/>
        <v>0</v>
      </c>
      <c r="E24" s="201" t="s">
        <v>156</v>
      </c>
      <c r="F24" s="198">
        <f>SUM(F26:F27)</f>
        <v>0</v>
      </c>
    </row>
    <row r="25" spans="1:6" ht="14.25">
      <c r="A25" s="195"/>
      <c r="B25" s="202" t="s">
        <v>925</v>
      </c>
      <c r="C25" s="193"/>
      <c r="D25" s="197">
        <f t="shared" si="0"/>
        <v>0</v>
      </c>
      <c r="E25" s="201"/>
      <c r="F25" s="198"/>
    </row>
    <row r="26" spans="1:9" ht="14.25">
      <c r="A26" s="195">
        <v>8112</v>
      </c>
      <c r="B26" s="203" t="s">
        <v>968</v>
      </c>
      <c r="C26" s="204" t="s">
        <v>141</v>
      </c>
      <c r="D26" s="197">
        <f t="shared" si="0"/>
        <v>0</v>
      </c>
      <c r="E26" s="201" t="s">
        <v>156</v>
      </c>
      <c r="F26" s="198"/>
      <c r="I26" s="185"/>
    </row>
    <row r="27" spans="1:6" ht="14.25">
      <c r="A27" s="195">
        <v>8113</v>
      </c>
      <c r="B27" s="203" t="s">
        <v>969</v>
      </c>
      <c r="C27" s="204" t="s">
        <v>142</v>
      </c>
      <c r="D27" s="197">
        <f t="shared" si="0"/>
        <v>0</v>
      </c>
      <c r="E27" s="201" t="s">
        <v>156</v>
      </c>
      <c r="F27" s="198"/>
    </row>
    <row r="28" spans="1:9" s="206" customFormat="1" ht="29.25" customHeight="1">
      <c r="A28" s="195">
        <v>8120</v>
      </c>
      <c r="B28" s="200" t="s">
        <v>967</v>
      </c>
      <c r="C28" s="204"/>
      <c r="D28" s="197">
        <f t="shared" si="0"/>
        <v>0</v>
      </c>
      <c r="E28" s="205"/>
      <c r="F28" s="198">
        <f>SUM(F30)</f>
        <v>0</v>
      </c>
      <c r="I28" s="207"/>
    </row>
    <row r="29" spans="1:6" s="206" customFormat="1" ht="14.25">
      <c r="A29" s="195"/>
      <c r="B29" s="202" t="s">
        <v>432</v>
      </c>
      <c r="C29" s="204"/>
      <c r="D29" s="197">
        <f t="shared" si="0"/>
        <v>0</v>
      </c>
      <c r="E29" s="208"/>
      <c r="F29" s="209"/>
    </row>
    <row r="30" spans="1:6" s="206" customFormat="1" ht="15.75" customHeight="1">
      <c r="A30" s="195">
        <v>8121</v>
      </c>
      <c r="B30" s="200" t="s">
        <v>926</v>
      </c>
      <c r="C30" s="204"/>
      <c r="D30" s="197">
        <f t="shared" si="0"/>
        <v>0</v>
      </c>
      <c r="E30" s="201" t="s">
        <v>156</v>
      </c>
      <c r="F30" s="209"/>
    </row>
    <row r="31" spans="1:6" s="206" customFormat="1" ht="14.25">
      <c r="A31" s="195"/>
      <c r="B31" s="202" t="s">
        <v>925</v>
      </c>
      <c r="C31" s="204"/>
      <c r="D31" s="197">
        <f t="shared" si="0"/>
        <v>0</v>
      </c>
      <c r="E31" s="208"/>
      <c r="F31" s="209"/>
    </row>
    <row r="32" spans="1:9" s="206" customFormat="1" ht="27.75" customHeight="1">
      <c r="A32" s="182">
        <v>8122</v>
      </c>
      <c r="B32" s="196" t="s">
        <v>927</v>
      </c>
      <c r="C32" s="204" t="s">
        <v>143</v>
      </c>
      <c r="D32" s="197">
        <f t="shared" si="0"/>
        <v>0</v>
      </c>
      <c r="E32" s="201" t="s">
        <v>156</v>
      </c>
      <c r="F32" s="209"/>
      <c r="I32" s="207"/>
    </row>
    <row r="33" spans="1:6" s="206" customFormat="1" ht="14.25">
      <c r="A33" s="182"/>
      <c r="B33" s="210" t="s">
        <v>925</v>
      </c>
      <c r="C33" s="204"/>
      <c r="D33" s="197">
        <f t="shared" si="0"/>
        <v>0</v>
      </c>
      <c r="E33" s="208"/>
      <c r="F33" s="209"/>
    </row>
    <row r="34" spans="1:6" s="206" customFormat="1" ht="14.25">
      <c r="A34" s="182">
        <v>8123</v>
      </c>
      <c r="B34" s="210" t="s">
        <v>928</v>
      </c>
      <c r="C34" s="204"/>
      <c r="D34" s="197">
        <f t="shared" si="0"/>
        <v>0</v>
      </c>
      <c r="E34" s="201" t="s">
        <v>156</v>
      </c>
      <c r="F34" s="209"/>
    </row>
    <row r="35" spans="1:6" s="206" customFormat="1" ht="14.25">
      <c r="A35" s="182">
        <v>8124</v>
      </c>
      <c r="B35" s="210" t="s">
        <v>929</v>
      </c>
      <c r="C35" s="204"/>
      <c r="D35" s="197">
        <f t="shared" si="0"/>
        <v>0</v>
      </c>
      <c r="E35" s="201" t="s">
        <v>156</v>
      </c>
      <c r="F35" s="209"/>
    </row>
    <row r="36" spans="1:9" s="206" customFormat="1" ht="27.75" customHeight="1">
      <c r="A36" s="182">
        <v>8130</v>
      </c>
      <c r="B36" s="196" t="s">
        <v>970</v>
      </c>
      <c r="C36" s="204" t="s">
        <v>144</v>
      </c>
      <c r="D36" s="197">
        <f t="shared" si="0"/>
        <v>0</v>
      </c>
      <c r="E36" s="201" t="s">
        <v>156</v>
      </c>
      <c r="F36" s="209"/>
      <c r="I36" s="207"/>
    </row>
    <row r="37" spans="1:6" s="206" customFormat="1" ht="14.25">
      <c r="A37" s="182"/>
      <c r="B37" s="210" t="s">
        <v>925</v>
      </c>
      <c r="C37" s="204"/>
      <c r="D37" s="197">
        <f t="shared" si="0"/>
        <v>0</v>
      </c>
      <c r="E37" s="205"/>
      <c r="F37" s="209"/>
    </row>
    <row r="38" spans="1:6" s="206" customFormat="1" ht="14.25">
      <c r="A38" s="182">
        <v>8131</v>
      </c>
      <c r="B38" s="210" t="s">
        <v>930</v>
      </c>
      <c r="C38" s="204"/>
      <c r="D38" s="197">
        <f t="shared" si="0"/>
        <v>0</v>
      </c>
      <c r="E38" s="201" t="s">
        <v>156</v>
      </c>
      <c r="F38" s="209"/>
    </row>
    <row r="39" spans="1:6" s="206" customFormat="1" ht="14.25">
      <c r="A39" s="182">
        <v>8132</v>
      </c>
      <c r="B39" s="210" t="s">
        <v>931</v>
      </c>
      <c r="C39" s="204"/>
      <c r="D39" s="197">
        <f t="shared" si="0"/>
        <v>0</v>
      </c>
      <c r="E39" s="201" t="s">
        <v>156</v>
      </c>
      <c r="F39" s="209"/>
    </row>
    <row r="40" spans="1:9" ht="27" customHeight="1">
      <c r="A40" s="182">
        <v>8140</v>
      </c>
      <c r="B40" s="196" t="s">
        <v>932</v>
      </c>
      <c r="C40" s="204"/>
      <c r="D40" s="184">
        <f>SUM(E40:F40)</f>
        <v>0</v>
      </c>
      <c r="E40" s="211">
        <f>SUM(E41)</f>
        <v>0</v>
      </c>
      <c r="F40" s="211">
        <f>SUM(F41)</f>
        <v>0</v>
      </c>
      <c r="I40" s="194"/>
    </row>
    <row r="41" spans="1:9" ht="40.5" customHeight="1">
      <c r="A41" s="182">
        <v>8141</v>
      </c>
      <c r="B41" s="196" t="s">
        <v>933</v>
      </c>
      <c r="C41" s="204" t="s">
        <v>143</v>
      </c>
      <c r="D41" s="184">
        <f aca="true" t="shared" si="1" ref="D41:D77">SUM(E41:F41)</f>
        <v>0</v>
      </c>
      <c r="E41" s="211">
        <f>SUM(E42:E43)</f>
        <v>0</v>
      </c>
      <c r="F41" s="211">
        <f>SUM(F42:F43)</f>
        <v>0</v>
      </c>
      <c r="I41" s="194"/>
    </row>
    <row r="42" spans="1:6" ht="13.5">
      <c r="A42" s="182">
        <v>8142</v>
      </c>
      <c r="B42" s="210" t="s">
        <v>934</v>
      </c>
      <c r="C42" s="212"/>
      <c r="D42" s="184">
        <f t="shared" si="1"/>
        <v>0</v>
      </c>
      <c r="E42" s="213"/>
      <c r="F42" s="214" t="s">
        <v>156</v>
      </c>
    </row>
    <row r="43" spans="1:6" ht="13.5">
      <c r="A43" s="182">
        <v>8143</v>
      </c>
      <c r="B43" s="210" t="s">
        <v>935</v>
      </c>
      <c r="C43" s="212"/>
      <c r="D43" s="184">
        <f t="shared" si="1"/>
        <v>0</v>
      </c>
      <c r="E43" s="213"/>
      <c r="F43" s="215"/>
    </row>
    <row r="44" spans="1:9" ht="39.75" customHeight="1">
      <c r="A44" s="182">
        <v>8150</v>
      </c>
      <c r="B44" s="196" t="s">
        <v>936</v>
      </c>
      <c r="C44" s="216" t="s">
        <v>144</v>
      </c>
      <c r="D44" s="184">
        <f t="shared" si="1"/>
        <v>0</v>
      </c>
      <c r="E44" s="211">
        <f>SUM(E45:E46)</f>
        <v>0</v>
      </c>
      <c r="F44" s="215"/>
      <c r="I44" s="194"/>
    </row>
    <row r="45" spans="1:6" ht="13.5">
      <c r="A45" s="182">
        <v>8151</v>
      </c>
      <c r="B45" s="210" t="s">
        <v>930</v>
      </c>
      <c r="C45" s="216"/>
      <c r="D45" s="184">
        <f t="shared" si="1"/>
        <v>0</v>
      </c>
      <c r="E45" s="213"/>
      <c r="F45" s="217" t="s">
        <v>282</v>
      </c>
    </row>
    <row r="46" spans="1:6" ht="13.5">
      <c r="A46" s="182">
        <v>8152</v>
      </c>
      <c r="B46" s="210" t="s">
        <v>937</v>
      </c>
      <c r="C46" s="216"/>
      <c r="D46" s="184">
        <f t="shared" si="1"/>
        <v>0</v>
      </c>
      <c r="E46" s="213"/>
      <c r="F46" s="215"/>
    </row>
    <row r="47" spans="1:13" ht="40.5" customHeight="1">
      <c r="A47" s="182">
        <v>8160</v>
      </c>
      <c r="B47" s="196" t="s">
        <v>938</v>
      </c>
      <c r="C47" s="216"/>
      <c r="D47" s="184">
        <f t="shared" si="1"/>
        <v>118095.676</v>
      </c>
      <c r="E47" s="184">
        <f>SUM(E52+E55+E63+E64)</f>
        <v>0</v>
      </c>
      <c r="F47" s="184">
        <f>SUM(F48+F52+F55+F63+F64)</f>
        <v>118095.676</v>
      </c>
      <c r="I47" s="194"/>
      <c r="K47" s="188"/>
      <c r="M47" s="188"/>
    </row>
    <row r="48" spans="1:6" ht="40.5" customHeight="1">
      <c r="A48" s="182">
        <v>8161</v>
      </c>
      <c r="B48" s="200" t="s">
        <v>939</v>
      </c>
      <c r="C48" s="216"/>
      <c r="D48" s="184">
        <f t="shared" si="1"/>
        <v>0</v>
      </c>
      <c r="E48" s="218" t="s">
        <v>156</v>
      </c>
      <c r="F48" s="219">
        <f>SUM(F49:F51)</f>
        <v>0</v>
      </c>
    </row>
    <row r="49" spans="1:6" ht="41.25" customHeight="1">
      <c r="A49" s="182">
        <v>8162</v>
      </c>
      <c r="B49" s="210" t="s">
        <v>940</v>
      </c>
      <c r="C49" s="216" t="s">
        <v>145</v>
      </c>
      <c r="D49" s="184">
        <f t="shared" si="1"/>
        <v>0</v>
      </c>
      <c r="E49" s="220" t="s">
        <v>156</v>
      </c>
      <c r="F49" s="184"/>
    </row>
    <row r="50" spans="1:9" ht="123" customHeight="1">
      <c r="A50" s="221">
        <v>8163</v>
      </c>
      <c r="B50" s="222" t="s">
        <v>941</v>
      </c>
      <c r="C50" s="216" t="s">
        <v>145</v>
      </c>
      <c r="D50" s="184">
        <f t="shared" si="1"/>
        <v>0</v>
      </c>
      <c r="E50" s="218" t="s">
        <v>156</v>
      </c>
      <c r="F50" s="219"/>
      <c r="I50" s="223"/>
    </row>
    <row r="51" spans="1:6" ht="27">
      <c r="A51" s="182">
        <v>8164</v>
      </c>
      <c r="B51" s="210" t="s">
        <v>942</v>
      </c>
      <c r="C51" s="216" t="s">
        <v>146</v>
      </c>
      <c r="D51" s="184">
        <f t="shared" si="1"/>
        <v>0</v>
      </c>
      <c r="E51" s="220" t="s">
        <v>156</v>
      </c>
      <c r="F51" s="184"/>
    </row>
    <row r="52" spans="1:9" ht="32.25" customHeight="1">
      <c r="A52" s="182">
        <v>8170</v>
      </c>
      <c r="B52" s="200" t="s">
        <v>943</v>
      </c>
      <c r="C52" s="216"/>
      <c r="D52" s="184">
        <f t="shared" si="1"/>
        <v>0</v>
      </c>
      <c r="E52" s="224">
        <f>SUM(E53:E54)</f>
        <v>0</v>
      </c>
      <c r="F52" s="224">
        <f>SUM(F53:F54)</f>
        <v>0</v>
      </c>
      <c r="I52" s="194"/>
    </row>
    <row r="53" spans="1:6" ht="40.5">
      <c r="A53" s="182">
        <v>8171</v>
      </c>
      <c r="B53" s="210" t="s">
        <v>944</v>
      </c>
      <c r="C53" s="216" t="s">
        <v>147</v>
      </c>
      <c r="D53" s="184">
        <f t="shared" si="1"/>
        <v>0</v>
      </c>
      <c r="E53" s="211"/>
      <c r="F53" s="184"/>
    </row>
    <row r="54" spans="1:6" ht="13.5">
      <c r="A54" s="182">
        <v>8172</v>
      </c>
      <c r="B54" s="203" t="s">
        <v>945</v>
      </c>
      <c r="C54" s="216" t="s">
        <v>148</v>
      </c>
      <c r="D54" s="184">
        <f t="shared" si="1"/>
        <v>0</v>
      </c>
      <c r="E54" s="211"/>
      <c r="F54" s="184"/>
    </row>
    <row r="55" spans="1:13" ht="43.5" customHeight="1">
      <c r="A55" s="181">
        <v>8190</v>
      </c>
      <c r="B55" s="200" t="s">
        <v>1025</v>
      </c>
      <c r="C55" s="182"/>
      <c r="D55" s="184">
        <f t="shared" si="1"/>
        <v>118095.676</v>
      </c>
      <c r="E55" s="219">
        <f>SUM(E56,-E58)</f>
        <v>0</v>
      </c>
      <c r="F55" s="184">
        <f>SUM(F56:F59)</f>
        <v>118095.676</v>
      </c>
      <c r="I55" s="194"/>
      <c r="K55" s="188"/>
      <c r="M55" s="188"/>
    </row>
    <row r="56" spans="1:11" ht="40.5">
      <c r="A56" s="221">
        <v>8191</v>
      </c>
      <c r="B56" s="202" t="s">
        <v>946</v>
      </c>
      <c r="C56" s="225">
        <v>9320</v>
      </c>
      <c r="D56" s="184">
        <f t="shared" si="1"/>
        <v>56641.6</v>
      </c>
      <c r="E56" s="226">
        <v>56641.6</v>
      </c>
      <c r="F56" s="217" t="s">
        <v>282</v>
      </c>
      <c r="K56" s="188"/>
    </row>
    <row r="57" spans="1:6" ht="67.5">
      <c r="A57" s="221">
        <v>8192</v>
      </c>
      <c r="B57" s="210" t="s">
        <v>947</v>
      </c>
      <c r="C57" s="182"/>
      <c r="D57" s="184">
        <f t="shared" si="1"/>
        <v>0</v>
      </c>
      <c r="E57" s="184">
        <v>0</v>
      </c>
      <c r="F57" s="214" t="s">
        <v>156</v>
      </c>
    </row>
    <row r="58" spans="1:11" ht="27">
      <c r="A58" s="221">
        <v>8193</v>
      </c>
      <c r="B58" s="210" t="s">
        <v>948</v>
      </c>
      <c r="C58" s="182"/>
      <c r="D58" s="184">
        <f>D56-D57</f>
        <v>56641.6</v>
      </c>
      <c r="E58" s="227">
        <f>E56-E57</f>
        <v>56641.6</v>
      </c>
      <c r="F58" s="214" t="s">
        <v>282</v>
      </c>
      <c r="K58" s="188"/>
    </row>
    <row r="59" spans="1:13" ht="40.5">
      <c r="A59" s="221">
        <v>8194</v>
      </c>
      <c r="B59" s="210" t="s">
        <v>949</v>
      </c>
      <c r="C59" s="228">
        <v>9330</v>
      </c>
      <c r="D59" s="184">
        <f t="shared" si="1"/>
        <v>118095.676</v>
      </c>
      <c r="E59" s="214" t="s">
        <v>156</v>
      </c>
      <c r="F59" s="229">
        <f>SUM(F60:F61)</f>
        <v>118095.676</v>
      </c>
      <c r="I59" s="194"/>
      <c r="K59" s="188"/>
      <c r="M59" s="188"/>
    </row>
    <row r="60" spans="1:13" ht="42.75" customHeight="1">
      <c r="A60" s="221">
        <v>8195</v>
      </c>
      <c r="B60" s="210" t="s">
        <v>950</v>
      </c>
      <c r="C60" s="228"/>
      <c r="D60" s="184">
        <f t="shared" si="1"/>
        <v>61454.076</v>
      </c>
      <c r="E60" s="214" t="s">
        <v>156</v>
      </c>
      <c r="F60" s="133">
        <v>61454.076</v>
      </c>
      <c r="K60" s="188"/>
      <c r="M60" s="188"/>
    </row>
    <row r="61" spans="1:13" ht="55.5" customHeight="1">
      <c r="A61" s="221">
        <v>8196</v>
      </c>
      <c r="B61" s="210" t="s">
        <v>951</v>
      </c>
      <c r="C61" s="228"/>
      <c r="D61" s="184">
        <f t="shared" si="1"/>
        <v>56641.6</v>
      </c>
      <c r="E61" s="214" t="s">
        <v>156</v>
      </c>
      <c r="F61" s="184">
        <f>E58</f>
        <v>56641.6</v>
      </c>
      <c r="I61" s="194"/>
      <c r="K61" s="188"/>
      <c r="M61" s="188"/>
    </row>
    <row r="62" spans="1:6" ht="40.5">
      <c r="A62" s="221">
        <v>8197</v>
      </c>
      <c r="B62" s="200" t="s">
        <v>952</v>
      </c>
      <c r="C62" s="230"/>
      <c r="D62" s="214" t="s">
        <v>156</v>
      </c>
      <c r="E62" s="214" t="s">
        <v>156</v>
      </c>
      <c r="F62" s="214" t="s">
        <v>156</v>
      </c>
    </row>
    <row r="63" spans="1:6" ht="54">
      <c r="A63" s="221">
        <v>8198</v>
      </c>
      <c r="B63" s="200" t="s">
        <v>953</v>
      </c>
      <c r="C63" s="230"/>
      <c r="D63" s="214" t="s">
        <v>156</v>
      </c>
      <c r="E63" s="211"/>
      <c r="F63" s="211"/>
    </row>
    <row r="64" spans="1:9" ht="81" customHeight="1">
      <c r="A64" s="221">
        <v>8199</v>
      </c>
      <c r="B64" s="200" t="s">
        <v>954</v>
      </c>
      <c r="C64" s="230"/>
      <c r="D64" s="184">
        <f t="shared" si="1"/>
        <v>0</v>
      </c>
      <c r="E64" s="211"/>
      <c r="F64" s="211"/>
      <c r="I64" s="194"/>
    </row>
    <row r="65" spans="1:6" ht="40.5">
      <c r="A65" s="221" t="s">
        <v>123</v>
      </c>
      <c r="B65" s="210" t="s">
        <v>955</v>
      </c>
      <c r="C65" s="230"/>
      <c r="D65" s="184">
        <f t="shared" si="1"/>
        <v>0</v>
      </c>
      <c r="E65" s="214" t="s">
        <v>156</v>
      </c>
      <c r="F65" s="184"/>
    </row>
    <row r="66" spans="1:9" ht="27">
      <c r="A66" s="195">
        <v>8200</v>
      </c>
      <c r="B66" s="190" t="s">
        <v>956</v>
      </c>
      <c r="C66" s="182"/>
      <c r="D66" s="184">
        <f t="shared" si="1"/>
        <v>0</v>
      </c>
      <c r="E66" s="184">
        <f>SUM(E67)</f>
        <v>0</v>
      </c>
      <c r="F66" s="184">
        <f>SUM(F67)</f>
        <v>0</v>
      </c>
      <c r="I66" s="194"/>
    </row>
    <row r="67" spans="1:9" ht="27">
      <c r="A67" s="195">
        <v>8210</v>
      </c>
      <c r="B67" s="231" t="s">
        <v>957</v>
      </c>
      <c r="C67" s="182"/>
      <c r="D67" s="184">
        <f t="shared" si="1"/>
        <v>0</v>
      </c>
      <c r="E67" s="211"/>
      <c r="F67" s="184">
        <f>SUM(F68+F71)</f>
        <v>0</v>
      </c>
      <c r="I67" s="194"/>
    </row>
    <row r="68" spans="1:6" ht="54.75" customHeight="1">
      <c r="A68" s="195">
        <v>8211</v>
      </c>
      <c r="B68" s="200" t="s">
        <v>958</v>
      </c>
      <c r="C68" s="182"/>
      <c r="D68" s="184">
        <f t="shared" si="1"/>
        <v>0</v>
      </c>
      <c r="E68" s="214" t="s">
        <v>156</v>
      </c>
      <c r="F68" s="184">
        <f>SUM(F69:F70)</f>
        <v>0</v>
      </c>
    </row>
    <row r="69" spans="1:6" ht="13.5">
      <c r="A69" s="195">
        <v>8212</v>
      </c>
      <c r="B69" s="203" t="s">
        <v>968</v>
      </c>
      <c r="C69" s="216" t="s">
        <v>137</v>
      </c>
      <c r="D69" s="184">
        <f t="shared" si="1"/>
        <v>0</v>
      </c>
      <c r="E69" s="214" t="s">
        <v>156</v>
      </c>
      <c r="F69" s="184"/>
    </row>
    <row r="70" spans="1:6" ht="13.5">
      <c r="A70" s="195">
        <v>8213</v>
      </c>
      <c r="B70" s="203" t="s">
        <v>969</v>
      </c>
      <c r="C70" s="216" t="s">
        <v>138</v>
      </c>
      <c r="D70" s="184">
        <f t="shared" si="1"/>
        <v>0</v>
      </c>
      <c r="E70" s="214" t="s">
        <v>156</v>
      </c>
      <c r="F70" s="184"/>
    </row>
    <row r="71" spans="1:9" ht="40.5">
      <c r="A71" s="195">
        <v>8220</v>
      </c>
      <c r="B71" s="200" t="s">
        <v>971</v>
      </c>
      <c r="C71" s="182"/>
      <c r="D71" s="184">
        <f t="shared" si="1"/>
        <v>0</v>
      </c>
      <c r="E71" s="184"/>
      <c r="F71" s="184">
        <f>SUM(F72+F75)</f>
        <v>0</v>
      </c>
      <c r="I71" s="194"/>
    </row>
    <row r="72" spans="1:6" ht="26.25" customHeight="1">
      <c r="A72" s="195">
        <v>8221</v>
      </c>
      <c r="B72" s="200" t="s">
        <v>959</v>
      </c>
      <c r="C72" s="182"/>
      <c r="D72" s="184">
        <f t="shared" si="1"/>
        <v>0</v>
      </c>
      <c r="E72" s="214" t="s">
        <v>156</v>
      </c>
      <c r="F72" s="184"/>
    </row>
    <row r="73" spans="1:6" ht="13.5">
      <c r="A73" s="182">
        <v>8222</v>
      </c>
      <c r="B73" s="210" t="s">
        <v>960</v>
      </c>
      <c r="C73" s="216" t="s">
        <v>139</v>
      </c>
      <c r="D73" s="184">
        <f t="shared" si="1"/>
        <v>0</v>
      </c>
      <c r="E73" s="214" t="s">
        <v>156</v>
      </c>
      <c r="F73" s="184"/>
    </row>
    <row r="74" spans="1:6" ht="27">
      <c r="A74" s="182">
        <v>8230</v>
      </c>
      <c r="B74" s="210" t="s">
        <v>961</v>
      </c>
      <c r="C74" s="216" t="s">
        <v>140</v>
      </c>
      <c r="D74" s="184">
        <f t="shared" si="1"/>
        <v>0</v>
      </c>
      <c r="E74" s="214" t="s">
        <v>156</v>
      </c>
      <c r="F74" s="184"/>
    </row>
    <row r="75" spans="1:6" ht="26.25" customHeight="1">
      <c r="A75" s="182">
        <v>8240</v>
      </c>
      <c r="B75" s="200" t="s">
        <v>962</v>
      </c>
      <c r="C75" s="182"/>
      <c r="D75" s="184">
        <f t="shared" si="1"/>
        <v>0</v>
      </c>
      <c r="E75" s="184"/>
      <c r="F75" s="184"/>
    </row>
    <row r="76" spans="1:6" ht="13.5">
      <c r="A76" s="182">
        <v>8241</v>
      </c>
      <c r="B76" s="210" t="s">
        <v>963</v>
      </c>
      <c r="C76" s="216" t="s">
        <v>139</v>
      </c>
      <c r="D76" s="184">
        <f t="shared" si="1"/>
        <v>0</v>
      </c>
      <c r="E76" s="184"/>
      <c r="F76" s="184"/>
    </row>
    <row r="77" spans="1:6" ht="27">
      <c r="A77" s="182">
        <v>8250</v>
      </c>
      <c r="B77" s="210" t="s">
        <v>964</v>
      </c>
      <c r="C77" s="216" t="s">
        <v>140</v>
      </c>
      <c r="D77" s="184">
        <f t="shared" si="1"/>
        <v>0</v>
      </c>
      <c r="E77" s="213"/>
      <c r="F77" s="215"/>
    </row>
    <row r="78" spans="2:3" ht="13.5">
      <c r="B78" s="232"/>
      <c r="C78" s="233"/>
    </row>
    <row r="79" spans="2:3" ht="13.5">
      <c r="B79" s="232"/>
      <c r="C79" s="233"/>
    </row>
    <row r="80" spans="2:3" ht="13.5">
      <c r="B80" s="232"/>
      <c r="C80" s="233"/>
    </row>
    <row r="81" spans="2:3" ht="13.5">
      <c r="B81" s="232"/>
      <c r="C81" s="233"/>
    </row>
    <row r="82" ht="13.5">
      <c r="B82" s="234"/>
    </row>
    <row r="83" ht="13.5">
      <c r="B83" s="234"/>
    </row>
    <row r="84" ht="13.5">
      <c r="B84" s="234"/>
    </row>
    <row r="85" ht="13.5">
      <c r="B85" s="234"/>
    </row>
    <row r="86" ht="13.5">
      <c r="B86" s="234"/>
    </row>
    <row r="87" ht="13.5">
      <c r="B87" s="234"/>
    </row>
    <row r="88" ht="13.5">
      <c r="B88" s="234"/>
    </row>
    <row r="89" ht="13.5">
      <c r="B89" s="234"/>
    </row>
    <row r="90" ht="13.5">
      <c r="B90" s="234"/>
    </row>
    <row r="91" ht="13.5">
      <c r="B91" s="234"/>
    </row>
    <row r="92" ht="13.5">
      <c r="B92" s="234"/>
    </row>
    <row r="93" ht="13.5">
      <c r="B93" s="234"/>
    </row>
    <row r="94" ht="13.5">
      <c r="B94" s="234"/>
    </row>
    <row r="95" ht="13.5">
      <c r="B95" s="234"/>
    </row>
    <row r="96" ht="13.5">
      <c r="B96" s="234"/>
    </row>
    <row r="97" ht="13.5">
      <c r="B97" s="234"/>
    </row>
    <row r="98" ht="13.5">
      <c r="B98" s="234"/>
    </row>
    <row r="99" ht="13.5">
      <c r="B99" s="234"/>
    </row>
    <row r="100" ht="13.5">
      <c r="B100" s="234"/>
    </row>
    <row r="101" ht="13.5">
      <c r="B101" s="234"/>
    </row>
    <row r="102" ht="13.5">
      <c r="B102" s="234"/>
    </row>
    <row r="103" ht="13.5">
      <c r="B103" s="234"/>
    </row>
    <row r="104" ht="13.5">
      <c r="B104" s="234"/>
    </row>
    <row r="105" ht="13.5">
      <c r="B105" s="234"/>
    </row>
    <row r="106" ht="13.5">
      <c r="B106" s="234"/>
    </row>
    <row r="107" ht="13.5">
      <c r="B107" s="234"/>
    </row>
    <row r="108" ht="13.5">
      <c r="B108" s="234"/>
    </row>
    <row r="109" ht="13.5">
      <c r="B109" s="234"/>
    </row>
    <row r="110" ht="13.5">
      <c r="B110" s="234"/>
    </row>
    <row r="111" ht="13.5">
      <c r="B111" s="234"/>
    </row>
    <row r="112" ht="13.5">
      <c r="B112" s="234"/>
    </row>
    <row r="113" ht="13.5">
      <c r="B113" s="234"/>
    </row>
    <row r="114" ht="13.5">
      <c r="B114" s="234"/>
    </row>
    <row r="115" ht="13.5">
      <c r="B115" s="234"/>
    </row>
    <row r="116" ht="13.5">
      <c r="B116" s="234"/>
    </row>
    <row r="117" ht="13.5">
      <c r="B117" s="234"/>
    </row>
    <row r="118" ht="13.5">
      <c r="B118" s="234"/>
    </row>
    <row r="119" ht="13.5">
      <c r="B119" s="234"/>
    </row>
    <row r="120" ht="13.5">
      <c r="B120" s="234"/>
    </row>
    <row r="121" ht="13.5">
      <c r="B121" s="234"/>
    </row>
    <row r="122" ht="13.5">
      <c r="B122" s="234"/>
    </row>
    <row r="123" ht="13.5">
      <c r="B123" s="234"/>
    </row>
    <row r="124" ht="13.5">
      <c r="B124" s="234"/>
    </row>
    <row r="125" ht="13.5">
      <c r="B125" s="234"/>
    </row>
    <row r="126" ht="13.5">
      <c r="B126" s="234"/>
    </row>
    <row r="127" ht="13.5">
      <c r="B127" s="234"/>
    </row>
    <row r="128" ht="13.5">
      <c r="B128" s="234"/>
    </row>
    <row r="129" ht="13.5">
      <c r="B129" s="234"/>
    </row>
    <row r="130" ht="13.5">
      <c r="B130" s="234"/>
    </row>
    <row r="131" ht="13.5">
      <c r="B131" s="234"/>
    </row>
    <row r="132" ht="13.5">
      <c r="B132" s="234"/>
    </row>
    <row r="133" ht="13.5">
      <c r="B133" s="234"/>
    </row>
    <row r="134" ht="13.5">
      <c r="B134" s="234"/>
    </row>
    <row r="135" ht="13.5">
      <c r="B135" s="234"/>
    </row>
    <row r="136" ht="13.5">
      <c r="B136" s="234"/>
    </row>
    <row r="137" ht="13.5">
      <c r="B137" s="234"/>
    </row>
    <row r="138" ht="13.5">
      <c r="B138" s="234"/>
    </row>
    <row r="139" ht="13.5">
      <c r="B139" s="234"/>
    </row>
    <row r="140" ht="13.5">
      <c r="B140" s="234"/>
    </row>
    <row r="141" ht="13.5">
      <c r="B141" s="234"/>
    </row>
    <row r="142" ht="13.5">
      <c r="B142" s="234"/>
    </row>
    <row r="143" ht="13.5">
      <c r="B143" s="234"/>
    </row>
    <row r="144" ht="13.5">
      <c r="B144" s="234"/>
    </row>
    <row r="145" ht="13.5">
      <c r="B145" s="234"/>
    </row>
    <row r="146" ht="13.5">
      <c r="B146" s="234"/>
    </row>
    <row r="147" ht="13.5">
      <c r="B147" s="234"/>
    </row>
    <row r="148" ht="13.5">
      <c r="B148" s="234"/>
    </row>
    <row r="149" ht="13.5">
      <c r="B149" s="234"/>
    </row>
    <row r="150" ht="13.5">
      <c r="B150" s="234"/>
    </row>
    <row r="151" ht="13.5">
      <c r="B151" s="234"/>
    </row>
    <row r="152" ht="13.5">
      <c r="B152" s="234"/>
    </row>
    <row r="153" ht="13.5">
      <c r="B153" s="234"/>
    </row>
    <row r="154" ht="13.5">
      <c r="B154" s="234"/>
    </row>
    <row r="155" ht="13.5">
      <c r="B155" s="234"/>
    </row>
    <row r="156" ht="13.5">
      <c r="B156" s="234"/>
    </row>
    <row r="157" ht="13.5">
      <c r="B157" s="234"/>
    </row>
    <row r="158" ht="13.5">
      <c r="B158" s="234"/>
    </row>
    <row r="159" ht="13.5">
      <c r="B159" s="234"/>
    </row>
    <row r="160" ht="13.5">
      <c r="B160" s="234"/>
    </row>
    <row r="161" ht="13.5">
      <c r="B161" s="234"/>
    </row>
    <row r="162" ht="13.5">
      <c r="B162" s="234"/>
    </row>
    <row r="163" ht="13.5">
      <c r="B163" s="234"/>
    </row>
    <row r="164" ht="13.5">
      <c r="B164" s="234"/>
    </row>
    <row r="165" ht="13.5">
      <c r="B165" s="234"/>
    </row>
    <row r="166" ht="13.5">
      <c r="B166" s="234"/>
    </row>
    <row r="167" ht="13.5">
      <c r="B167" s="234"/>
    </row>
    <row r="168" ht="13.5">
      <c r="B168" s="234"/>
    </row>
    <row r="169" ht="13.5">
      <c r="B169" s="234"/>
    </row>
    <row r="170" ht="13.5">
      <c r="B170" s="234"/>
    </row>
    <row r="171" ht="13.5">
      <c r="B171" s="234"/>
    </row>
    <row r="172" ht="13.5">
      <c r="B172" s="234"/>
    </row>
    <row r="173" ht="13.5">
      <c r="B173" s="234"/>
    </row>
    <row r="174" ht="13.5">
      <c r="B174" s="234"/>
    </row>
    <row r="175" ht="13.5">
      <c r="B175" s="234"/>
    </row>
    <row r="176" ht="13.5">
      <c r="B176" s="234"/>
    </row>
    <row r="177" ht="13.5">
      <c r="B177" s="234"/>
    </row>
    <row r="178" ht="13.5">
      <c r="B178" s="234"/>
    </row>
    <row r="179" ht="13.5">
      <c r="B179" s="234"/>
    </row>
    <row r="180" ht="13.5">
      <c r="B180" s="234"/>
    </row>
    <row r="181" ht="13.5">
      <c r="B181" s="234"/>
    </row>
    <row r="182" ht="13.5">
      <c r="B182" s="234"/>
    </row>
    <row r="183" ht="13.5">
      <c r="B183" s="234"/>
    </row>
    <row r="184" ht="13.5">
      <c r="B184" s="234"/>
    </row>
    <row r="185" ht="13.5">
      <c r="B185" s="234"/>
    </row>
    <row r="186" ht="13.5">
      <c r="B186" s="234"/>
    </row>
    <row r="187" ht="13.5">
      <c r="B187" s="234"/>
    </row>
    <row r="188" ht="13.5">
      <c r="B188" s="234"/>
    </row>
    <row r="189" ht="13.5">
      <c r="B189" s="234"/>
    </row>
    <row r="190" ht="13.5">
      <c r="B190" s="234"/>
    </row>
    <row r="191" ht="13.5">
      <c r="B191" s="234"/>
    </row>
    <row r="192" ht="13.5">
      <c r="B192" s="234"/>
    </row>
    <row r="193" ht="13.5">
      <c r="B193" s="234"/>
    </row>
    <row r="194" ht="13.5">
      <c r="B194" s="234"/>
    </row>
    <row r="195" ht="13.5">
      <c r="B195" s="234"/>
    </row>
    <row r="196" ht="13.5">
      <c r="B196" s="234"/>
    </row>
    <row r="197" ht="13.5">
      <c r="B197" s="234"/>
    </row>
    <row r="198" ht="13.5">
      <c r="B198" s="234"/>
    </row>
    <row r="199" ht="13.5">
      <c r="B199" s="234"/>
    </row>
    <row r="200" ht="13.5">
      <c r="B200" s="234"/>
    </row>
    <row r="201" ht="13.5">
      <c r="B201" s="234"/>
    </row>
    <row r="202" ht="13.5">
      <c r="B202" s="234"/>
    </row>
    <row r="203" ht="13.5">
      <c r="B203" s="234"/>
    </row>
    <row r="204" ht="13.5">
      <c r="B204" s="234"/>
    </row>
    <row r="205" ht="13.5">
      <c r="B205" s="234"/>
    </row>
    <row r="206" ht="13.5">
      <c r="B206" s="234"/>
    </row>
    <row r="207" ht="13.5">
      <c r="B207" s="234"/>
    </row>
    <row r="208" ht="13.5">
      <c r="B208" s="234"/>
    </row>
    <row r="209" ht="13.5">
      <c r="B209" s="234"/>
    </row>
    <row r="210" ht="13.5">
      <c r="B210" s="234"/>
    </row>
    <row r="211" ht="13.5">
      <c r="B211" s="234"/>
    </row>
    <row r="212" ht="13.5">
      <c r="B212" s="234"/>
    </row>
    <row r="213" ht="13.5">
      <c r="B213" s="234"/>
    </row>
    <row r="214" ht="13.5">
      <c r="B214" s="234"/>
    </row>
    <row r="215" ht="13.5">
      <c r="B215" s="234"/>
    </row>
    <row r="216" ht="13.5">
      <c r="B216" s="234"/>
    </row>
    <row r="217" ht="13.5">
      <c r="B217" s="234"/>
    </row>
    <row r="218" ht="13.5">
      <c r="B218" s="234"/>
    </row>
    <row r="219" ht="13.5">
      <c r="B219" s="234"/>
    </row>
    <row r="220" ht="13.5">
      <c r="B220" s="234"/>
    </row>
    <row r="221" ht="13.5">
      <c r="B221" s="234"/>
    </row>
    <row r="222" ht="13.5">
      <c r="B222" s="234"/>
    </row>
    <row r="223" ht="13.5">
      <c r="B223" s="234"/>
    </row>
    <row r="224" ht="13.5">
      <c r="B224" s="234"/>
    </row>
    <row r="225" ht="13.5">
      <c r="B225" s="234"/>
    </row>
    <row r="226" ht="13.5">
      <c r="B226" s="234"/>
    </row>
    <row r="227" ht="13.5">
      <c r="B227" s="234"/>
    </row>
    <row r="228" ht="13.5">
      <c r="B228" s="234"/>
    </row>
    <row r="229" ht="13.5">
      <c r="B229" s="234"/>
    </row>
    <row r="230" ht="13.5">
      <c r="B230" s="234"/>
    </row>
    <row r="231" ht="13.5">
      <c r="B231" s="234"/>
    </row>
    <row r="232" ht="13.5">
      <c r="B232" s="234"/>
    </row>
    <row r="233" ht="13.5">
      <c r="B233" s="234"/>
    </row>
    <row r="234" ht="13.5">
      <c r="B234" s="234"/>
    </row>
    <row r="235" ht="13.5">
      <c r="B235" s="234"/>
    </row>
    <row r="236" ht="13.5">
      <c r="B236" s="234"/>
    </row>
    <row r="237" ht="13.5">
      <c r="B237" s="234"/>
    </row>
    <row r="238" ht="13.5">
      <c r="B238" s="234"/>
    </row>
    <row r="239" ht="13.5">
      <c r="B239" s="234"/>
    </row>
    <row r="240" ht="13.5">
      <c r="B240" s="234"/>
    </row>
    <row r="241" ht="13.5">
      <c r="B241" s="234"/>
    </row>
    <row r="242" ht="13.5">
      <c r="B242" s="234"/>
    </row>
    <row r="243" ht="13.5">
      <c r="B243" s="234"/>
    </row>
    <row r="244" ht="13.5">
      <c r="B244" s="234"/>
    </row>
  </sheetData>
  <sheetProtection/>
  <mergeCells count="12">
    <mergeCell ref="D6:E6"/>
    <mergeCell ref="A18:A19"/>
    <mergeCell ref="A1:F1"/>
    <mergeCell ref="E18:F18"/>
    <mergeCell ref="B18:C18"/>
    <mergeCell ref="A3:E3"/>
    <mergeCell ref="B6:B7"/>
    <mergeCell ref="A6:A7"/>
    <mergeCell ref="D18:D19"/>
    <mergeCell ref="C6:C7"/>
    <mergeCell ref="A13:F13"/>
    <mergeCell ref="A15:F15"/>
  </mergeCells>
  <printOptions/>
  <pageMargins left="0.7874015748031497" right="0.2755905511811024" top="0.3937007874015748" bottom="0.5905511811023623" header="0.1968503937007874" footer="0.15748031496062992"/>
  <pageSetup firstPageNumber="19" useFirstPageNumber="1" horizontalDpi="600" verticalDpi="600" orientation="portrait" paperSize="9" r:id="rId1"/>
  <headerFooter alignWithMargins="0">
    <oddFooter>&amp;C&amp;P&amp;RԲյուջե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K488"/>
  <sheetViews>
    <sheetView showGridLines="0" zoomScalePageLayoutView="0" workbookViewId="0" topLeftCell="A403">
      <selection activeCell="I369" sqref="I369"/>
    </sheetView>
  </sheetViews>
  <sheetFormatPr defaultColWidth="9.140625" defaultRowHeight="12.75"/>
  <cols>
    <col min="1" max="1" width="8.28125" style="49" customWidth="1"/>
    <col min="2" max="2" width="5.421875" style="59" customWidth="1"/>
    <col min="3" max="3" width="4.8515625" style="126" customWidth="1"/>
    <col min="4" max="4" width="4.8515625" style="127" customWidth="1"/>
    <col min="5" max="5" width="4.8515625" style="128" customWidth="1"/>
    <col min="6" max="6" width="7.140625" style="128" customWidth="1"/>
    <col min="7" max="7" width="43.57421875" style="48" customWidth="1"/>
    <col min="8" max="8" width="47.57421875" style="68" hidden="1" customWidth="1"/>
    <col min="9" max="9" width="10.421875" style="49" customWidth="1"/>
    <col min="10" max="10" width="10.28125" style="49" customWidth="1"/>
    <col min="11" max="11" width="9.28125" style="49" customWidth="1"/>
    <col min="12" max="15" width="9.140625" style="64" hidden="1" customWidth="1"/>
    <col min="16" max="16" width="9.140625" style="289" customWidth="1"/>
    <col min="17" max="17" width="9.140625" style="49" hidden="1" customWidth="1"/>
    <col min="18" max="18" width="10.7109375" style="49" customWidth="1"/>
    <col min="19" max="19" width="9.140625" style="49" customWidth="1"/>
    <col min="20" max="20" width="13.421875" style="49" customWidth="1"/>
    <col min="21" max="21" width="11.57421875" style="49" customWidth="1"/>
    <col min="22" max="22" width="9.140625" style="49" customWidth="1"/>
    <col min="23" max="23" width="11.7109375" style="49" customWidth="1"/>
    <col min="24" max="31" width="9.140625" style="49" customWidth="1"/>
    <col min="32" max="32" width="10.28125" style="49" bestFit="1" customWidth="1"/>
    <col min="33" max="33" width="9.7109375" style="106" bestFit="1" customWidth="1"/>
    <col min="34" max="34" width="10.140625" style="49" bestFit="1" customWidth="1"/>
    <col min="35" max="35" width="10.7109375" style="49" bestFit="1" customWidth="1"/>
    <col min="36" max="36" width="10.00390625" style="49" customWidth="1"/>
    <col min="37" max="16384" width="9.140625" style="49" customWidth="1"/>
  </cols>
  <sheetData>
    <row r="1" spans="2:11" ht="20.25">
      <c r="B1" s="344" t="s">
        <v>972</v>
      </c>
      <c r="C1" s="344"/>
      <c r="D1" s="344"/>
      <c r="E1" s="344"/>
      <c r="F1" s="344"/>
      <c r="G1" s="344"/>
      <c r="H1" s="344"/>
      <c r="I1" s="344"/>
      <c r="J1" s="344"/>
      <c r="K1" s="344"/>
    </row>
    <row r="2" spans="2:11" ht="36" customHeight="1">
      <c r="B2" s="345" t="s">
        <v>993</v>
      </c>
      <c r="C2" s="345"/>
      <c r="D2" s="345"/>
      <c r="E2" s="345"/>
      <c r="F2" s="345"/>
      <c r="G2" s="345"/>
      <c r="H2" s="345"/>
      <c r="I2" s="345"/>
      <c r="J2" s="345"/>
      <c r="K2" s="345"/>
    </row>
    <row r="3" spans="2:9" ht="6.75" customHeight="1">
      <c r="B3" s="64" t="s">
        <v>527</v>
      </c>
      <c r="C3" s="61"/>
      <c r="D3" s="62"/>
      <c r="E3" s="62"/>
      <c r="F3" s="62"/>
      <c r="G3" s="63"/>
      <c r="H3" s="64"/>
      <c r="I3" s="64"/>
    </row>
    <row r="4" spans="3:11" ht="11.25" customHeight="1">
      <c r="C4" s="65"/>
      <c r="D4" s="66"/>
      <c r="E4" s="66"/>
      <c r="F4" s="66"/>
      <c r="G4" s="67"/>
      <c r="J4" s="378" t="s">
        <v>525</v>
      </c>
      <c r="K4" s="378"/>
    </row>
    <row r="5" spans="2:33" s="72" customFormat="1" ht="15.75" customHeight="1">
      <c r="B5" s="379" t="s">
        <v>528</v>
      </c>
      <c r="C5" s="371" t="s">
        <v>529</v>
      </c>
      <c r="D5" s="373" t="s">
        <v>530</v>
      </c>
      <c r="E5" s="373" t="s">
        <v>531</v>
      </c>
      <c r="F5" s="373" t="s">
        <v>973</v>
      </c>
      <c r="G5" s="380" t="s">
        <v>974</v>
      </c>
      <c r="H5" s="373" t="s">
        <v>280</v>
      </c>
      <c r="I5" s="369" t="s">
        <v>975</v>
      </c>
      <c r="J5" s="374" t="s">
        <v>432</v>
      </c>
      <c r="K5" s="375"/>
      <c r="L5" s="69"/>
      <c r="M5" s="376"/>
      <c r="N5" s="377"/>
      <c r="O5" s="377"/>
      <c r="P5" s="290"/>
      <c r="AG5" s="237"/>
    </row>
    <row r="6" spans="2:35" s="74" customFormat="1" ht="52.5" customHeight="1">
      <c r="B6" s="379"/>
      <c r="C6" s="372"/>
      <c r="D6" s="372"/>
      <c r="E6" s="372"/>
      <c r="F6" s="372"/>
      <c r="G6" s="381"/>
      <c r="H6" s="373"/>
      <c r="I6" s="370"/>
      <c r="J6" s="236" t="s">
        <v>915</v>
      </c>
      <c r="K6" s="236" t="s">
        <v>916</v>
      </c>
      <c r="L6" s="238"/>
      <c r="M6" s="376"/>
      <c r="N6" s="235"/>
      <c r="O6" s="235"/>
      <c r="P6" s="291"/>
      <c r="AG6" s="76"/>
      <c r="AI6" s="76"/>
    </row>
    <row r="7" spans="2:35" s="78" customFormat="1" ht="15.75" customHeight="1">
      <c r="B7" s="77">
        <v>1</v>
      </c>
      <c r="C7" s="77">
        <v>2</v>
      </c>
      <c r="D7" s="77">
        <v>3</v>
      </c>
      <c r="E7" s="77">
        <v>4</v>
      </c>
      <c r="F7" s="77">
        <v>5</v>
      </c>
      <c r="G7" s="77">
        <v>6</v>
      </c>
      <c r="H7" s="77">
        <v>7</v>
      </c>
      <c r="I7" s="77" t="s">
        <v>133</v>
      </c>
      <c r="J7" s="77" t="s">
        <v>134</v>
      </c>
      <c r="K7" s="77" t="s">
        <v>135</v>
      </c>
      <c r="L7" s="238"/>
      <c r="M7" s="238"/>
      <c r="N7" s="238"/>
      <c r="O7" s="238"/>
      <c r="P7" s="291"/>
      <c r="R7" s="297"/>
      <c r="AG7" s="239"/>
      <c r="AI7" s="76"/>
    </row>
    <row r="8" spans="2:35" s="86" customFormat="1" ht="54" customHeight="1">
      <c r="B8" s="80">
        <v>2000</v>
      </c>
      <c r="C8" s="81" t="s">
        <v>281</v>
      </c>
      <c r="D8" s="82" t="s">
        <v>282</v>
      </c>
      <c r="E8" s="83" t="s">
        <v>282</v>
      </c>
      <c r="F8" s="83"/>
      <c r="G8" s="84" t="s">
        <v>994</v>
      </c>
      <c r="H8" s="85"/>
      <c r="I8" s="25">
        <f>SUM(I9+I92+I110+I141+I217+I256+I293+I332+I386+I430+I463)</f>
        <v>418624.7</v>
      </c>
      <c r="J8" s="25">
        <f>SUM(J9+J92+J110+J141+J217+J256+J293+J332+J386+J430+J463)</f>
        <v>300529.00000000006</v>
      </c>
      <c r="K8" s="25">
        <f>SUM(K9+K92+K110+K141+K217+K256+K293+K332+K386+K430+K463)</f>
        <v>118095.7</v>
      </c>
      <c r="L8" s="240"/>
      <c r="M8" s="240"/>
      <c r="N8" s="240"/>
      <c r="O8" s="240"/>
      <c r="P8" s="291"/>
      <c r="AG8" s="241"/>
      <c r="AI8" s="241"/>
    </row>
    <row r="9" spans="2:36" s="89" customFormat="1" ht="58.5" customHeight="1">
      <c r="B9" s="131">
        <v>2100</v>
      </c>
      <c r="C9" s="242" t="s">
        <v>171</v>
      </c>
      <c r="D9" s="243">
        <v>0</v>
      </c>
      <c r="E9" s="243">
        <v>0</v>
      </c>
      <c r="F9" s="243"/>
      <c r="G9" s="244" t="s">
        <v>995</v>
      </c>
      <c r="H9" s="88" t="s">
        <v>284</v>
      </c>
      <c r="I9" s="33">
        <f>SUM(J9:K9)</f>
        <v>100200.40000000001</v>
      </c>
      <c r="J9" s="33">
        <f>SUM(J10,J44,J49,J63,J66,J70,J83,J86)</f>
        <v>98200.40000000001</v>
      </c>
      <c r="K9" s="33">
        <f>SUM(K10,K44,K49,K63,K66,K70,K83,K86)</f>
        <v>2000</v>
      </c>
      <c r="L9" s="245"/>
      <c r="M9" s="245"/>
      <c r="N9" s="245"/>
      <c r="O9" s="245"/>
      <c r="P9" s="290"/>
      <c r="AG9" s="246"/>
      <c r="AH9" s="246"/>
      <c r="AI9" s="246"/>
      <c r="AJ9" s="246"/>
    </row>
    <row r="10" spans="2:36" s="93" customFormat="1" ht="53.25" customHeight="1">
      <c r="B10" s="247">
        <v>2110</v>
      </c>
      <c r="C10" s="242" t="s">
        <v>171</v>
      </c>
      <c r="D10" s="243">
        <v>1</v>
      </c>
      <c r="E10" s="243">
        <v>0</v>
      </c>
      <c r="F10" s="243"/>
      <c r="G10" s="91" t="s">
        <v>981</v>
      </c>
      <c r="H10" s="92" t="s">
        <v>285</v>
      </c>
      <c r="I10" s="33">
        <f>J10+K10</f>
        <v>93825.6</v>
      </c>
      <c r="J10" s="25">
        <f>SUM(J11+J40+J42)</f>
        <v>91825.6</v>
      </c>
      <c r="K10" s="25">
        <f>SUM(K11)</f>
        <v>2000</v>
      </c>
      <c r="L10" s="248"/>
      <c r="M10" s="248"/>
      <c r="N10" s="248"/>
      <c r="O10" s="248"/>
      <c r="P10" s="292"/>
      <c r="AG10" s="249"/>
      <c r="AH10" s="250"/>
      <c r="AI10" s="249"/>
      <c r="AJ10" s="249"/>
    </row>
    <row r="11" spans="2:36" ht="27">
      <c r="B11" s="247">
        <v>2111</v>
      </c>
      <c r="C11" s="251" t="s">
        <v>171</v>
      </c>
      <c r="D11" s="252">
        <v>1</v>
      </c>
      <c r="E11" s="252">
        <v>1</v>
      </c>
      <c r="F11" s="252"/>
      <c r="G11" s="96" t="s">
        <v>539</v>
      </c>
      <c r="H11" s="97" t="s">
        <v>286</v>
      </c>
      <c r="I11" s="33">
        <f>SUM(I13:I39)</f>
        <v>93825.6</v>
      </c>
      <c r="J11" s="33">
        <f>SUM(J13:J38)</f>
        <v>91825.6</v>
      </c>
      <c r="K11" s="33">
        <f>K38+K39</f>
        <v>2000</v>
      </c>
      <c r="AG11" s="253"/>
      <c r="AH11" s="253"/>
      <c r="AI11" s="253"/>
      <c r="AJ11" s="253"/>
    </row>
    <row r="12" spans="2:11" ht="40.5">
      <c r="B12" s="247"/>
      <c r="C12" s="251"/>
      <c r="D12" s="252"/>
      <c r="E12" s="252"/>
      <c r="F12" s="252"/>
      <c r="G12" s="96" t="s">
        <v>976</v>
      </c>
      <c r="H12" s="97"/>
      <c r="I12" s="33"/>
      <c r="J12" s="133"/>
      <c r="K12" s="133"/>
    </row>
    <row r="13" spans="2:36" ht="27">
      <c r="B13" s="247"/>
      <c r="C13" s="251"/>
      <c r="D13" s="252"/>
      <c r="E13" s="252"/>
      <c r="F13" s="247">
        <v>4111</v>
      </c>
      <c r="G13" s="137" t="s">
        <v>755</v>
      </c>
      <c r="H13" s="97"/>
      <c r="I13" s="33">
        <f aca="true" t="shared" si="0" ref="I13:I35">SUM(J13:K13)</f>
        <v>64203</v>
      </c>
      <c r="J13" s="33">
        <v>64203</v>
      </c>
      <c r="K13" s="133"/>
      <c r="AG13" s="59"/>
      <c r="AH13" s="59"/>
      <c r="AI13" s="59"/>
      <c r="AJ13" s="59"/>
    </row>
    <row r="14" spans="2:36" ht="27">
      <c r="B14" s="247"/>
      <c r="C14" s="251"/>
      <c r="D14" s="252"/>
      <c r="E14" s="252"/>
      <c r="F14" s="247">
        <v>4112</v>
      </c>
      <c r="G14" s="137" t="s">
        <v>756</v>
      </c>
      <c r="H14" s="97"/>
      <c r="I14" s="33">
        <f t="shared" si="0"/>
        <v>10340</v>
      </c>
      <c r="J14" s="33">
        <v>10340</v>
      </c>
      <c r="K14" s="133"/>
      <c r="AG14" s="59"/>
      <c r="AH14" s="59"/>
      <c r="AI14" s="59"/>
      <c r="AJ14" s="59"/>
    </row>
    <row r="15" spans="2:36" ht="17.25">
      <c r="B15" s="247"/>
      <c r="C15" s="251"/>
      <c r="D15" s="252"/>
      <c r="E15" s="252"/>
      <c r="F15" s="247">
        <v>4212</v>
      </c>
      <c r="G15" s="139" t="s">
        <v>764</v>
      </c>
      <c r="H15" s="97"/>
      <c r="I15" s="33">
        <f t="shared" si="0"/>
        <v>4670</v>
      </c>
      <c r="J15" s="33">
        <v>4670</v>
      </c>
      <c r="K15" s="133"/>
      <c r="AG15" s="59"/>
      <c r="AH15" s="59"/>
      <c r="AI15" s="59"/>
      <c r="AJ15" s="59"/>
    </row>
    <row r="16" spans="2:36" ht="17.25">
      <c r="B16" s="247"/>
      <c r="C16" s="251"/>
      <c r="D16" s="252"/>
      <c r="E16" s="252"/>
      <c r="F16" s="247">
        <v>4213</v>
      </c>
      <c r="G16" s="137" t="s">
        <v>765</v>
      </c>
      <c r="H16" s="97"/>
      <c r="I16" s="33">
        <f t="shared" si="0"/>
        <v>35</v>
      </c>
      <c r="J16" s="33">
        <v>35</v>
      </c>
      <c r="K16" s="133"/>
      <c r="AG16" s="59"/>
      <c r="AH16" s="59"/>
      <c r="AI16" s="59"/>
      <c r="AJ16" s="59"/>
    </row>
    <row r="17" spans="2:36" ht="17.25">
      <c r="B17" s="247"/>
      <c r="C17" s="251"/>
      <c r="D17" s="252"/>
      <c r="E17" s="252"/>
      <c r="F17" s="247">
        <v>4214</v>
      </c>
      <c r="G17" s="137" t="s">
        <v>766</v>
      </c>
      <c r="H17" s="97"/>
      <c r="I17" s="33">
        <f t="shared" si="0"/>
        <v>1323</v>
      </c>
      <c r="J17" s="33">
        <v>1323</v>
      </c>
      <c r="K17" s="133"/>
      <c r="AG17" s="59"/>
      <c r="AH17" s="59"/>
      <c r="AI17" s="59"/>
      <c r="AJ17" s="59"/>
    </row>
    <row r="18" spans="2:36" ht="17.25">
      <c r="B18" s="247"/>
      <c r="C18" s="251"/>
      <c r="D18" s="252"/>
      <c r="E18" s="252"/>
      <c r="F18" s="247">
        <v>4215</v>
      </c>
      <c r="G18" s="137" t="s">
        <v>977</v>
      </c>
      <c r="H18" s="97"/>
      <c r="I18" s="33">
        <f t="shared" si="0"/>
        <v>221</v>
      </c>
      <c r="J18" s="33">
        <v>221</v>
      </c>
      <c r="K18" s="133"/>
      <c r="P18" s="293"/>
      <c r="AG18" s="59"/>
      <c r="AH18" s="59"/>
      <c r="AI18" s="59"/>
      <c r="AJ18" s="59"/>
    </row>
    <row r="19" spans="2:36" ht="15" customHeight="1">
      <c r="B19" s="247"/>
      <c r="C19" s="251"/>
      <c r="D19" s="252"/>
      <c r="E19" s="252"/>
      <c r="F19" s="255">
        <v>4216</v>
      </c>
      <c r="G19" s="137" t="s">
        <v>768</v>
      </c>
      <c r="H19" s="97"/>
      <c r="I19" s="33">
        <f t="shared" si="0"/>
        <v>450</v>
      </c>
      <c r="J19" s="33">
        <v>450</v>
      </c>
      <c r="K19" s="133"/>
      <c r="P19" s="293"/>
      <c r="AG19" s="59"/>
      <c r="AH19" s="59"/>
      <c r="AI19" s="59"/>
      <c r="AJ19" s="59"/>
    </row>
    <row r="20" spans="2:36" ht="15" customHeight="1" hidden="1">
      <c r="B20" s="247"/>
      <c r="C20" s="251"/>
      <c r="D20" s="252"/>
      <c r="E20" s="252"/>
      <c r="F20" s="255">
        <v>4222</v>
      </c>
      <c r="G20" s="137" t="s">
        <v>128</v>
      </c>
      <c r="H20" s="97"/>
      <c r="I20" s="33">
        <f t="shared" si="0"/>
        <v>0</v>
      </c>
      <c r="J20" s="33">
        <v>0</v>
      </c>
      <c r="K20" s="133"/>
      <c r="P20" s="293"/>
      <c r="AG20" s="59"/>
      <c r="AH20" s="59"/>
      <c r="AI20" s="59"/>
      <c r="AJ20" s="59"/>
    </row>
    <row r="21" spans="2:36" ht="15" customHeight="1">
      <c r="B21" s="247"/>
      <c r="C21" s="251"/>
      <c r="D21" s="252"/>
      <c r="E21" s="252"/>
      <c r="F21" s="255">
        <v>4231</v>
      </c>
      <c r="G21" s="137" t="s">
        <v>775</v>
      </c>
      <c r="H21" s="97"/>
      <c r="I21" s="33">
        <f t="shared" si="0"/>
        <v>200</v>
      </c>
      <c r="J21" s="33">
        <v>200</v>
      </c>
      <c r="K21" s="133"/>
      <c r="P21" s="293"/>
      <c r="AG21" s="59"/>
      <c r="AH21" s="59"/>
      <c r="AI21" s="59"/>
      <c r="AJ21" s="59"/>
    </row>
    <row r="22" spans="2:36" ht="17.25">
      <c r="B22" s="247"/>
      <c r="C22" s="251"/>
      <c r="D22" s="252"/>
      <c r="E22" s="252"/>
      <c r="F22" s="247">
        <v>4232</v>
      </c>
      <c r="G22" s="137" t="s">
        <v>776</v>
      </c>
      <c r="H22" s="97"/>
      <c r="I22" s="33">
        <f t="shared" si="0"/>
        <v>960</v>
      </c>
      <c r="J22" s="33">
        <v>960</v>
      </c>
      <c r="K22" s="133"/>
      <c r="P22" s="293"/>
      <c r="AG22" s="59"/>
      <c r="AH22" s="59"/>
      <c r="AI22" s="59"/>
      <c r="AJ22" s="59"/>
    </row>
    <row r="23" spans="2:36" ht="15" customHeight="1" hidden="1">
      <c r="B23" s="247"/>
      <c r="C23" s="251"/>
      <c r="D23" s="252"/>
      <c r="E23" s="252"/>
      <c r="F23" s="247">
        <v>4233</v>
      </c>
      <c r="G23" s="137" t="s">
        <v>317</v>
      </c>
      <c r="H23" s="97"/>
      <c r="I23" s="33">
        <f t="shared" si="0"/>
        <v>0</v>
      </c>
      <c r="J23" s="33">
        <v>0</v>
      </c>
      <c r="K23" s="133"/>
      <c r="P23" s="293"/>
      <c r="AG23" s="59"/>
      <c r="AH23" s="59"/>
      <c r="AI23" s="59"/>
      <c r="AJ23" s="59"/>
    </row>
    <row r="24" spans="2:36" ht="30" customHeight="1">
      <c r="B24" s="247"/>
      <c r="C24" s="251"/>
      <c r="D24" s="252"/>
      <c r="E24" s="252"/>
      <c r="F24" s="247">
        <v>4233</v>
      </c>
      <c r="G24" s="285" t="s">
        <v>777</v>
      </c>
      <c r="H24" s="97"/>
      <c r="I24" s="33">
        <f t="shared" si="0"/>
        <v>350</v>
      </c>
      <c r="J24" s="33">
        <v>350</v>
      </c>
      <c r="K24" s="133"/>
      <c r="P24" s="293"/>
      <c r="AG24" s="59"/>
      <c r="AH24" s="59"/>
      <c r="AI24" s="59"/>
      <c r="AJ24" s="59"/>
    </row>
    <row r="25" spans="2:36" ht="17.25">
      <c r="B25" s="247"/>
      <c r="C25" s="251"/>
      <c r="D25" s="252"/>
      <c r="E25" s="252"/>
      <c r="F25" s="247">
        <v>4237</v>
      </c>
      <c r="G25" s="137" t="s">
        <v>978</v>
      </c>
      <c r="H25" s="97"/>
      <c r="I25" s="33">
        <f t="shared" si="0"/>
        <v>350</v>
      </c>
      <c r="J25" s="33">
        <v>350</v>
      </c>
      <c r="K25" s="133"/>
      <c r="AF25" s="59"/>
      <c r="AG25" s="59"/>
      <c r="AH25" s="59"/>
      <c r="AI25" s="59"/>
      <c r="AJ25" s="59"/>
    </row>
    <row r="26" spans="2:36" ht="17.25">
      <c r="B26" s="247"/>
      <c r="C26" s="251"/>
      <c r="D26" s="252"/>
      <c r="E26" s="252"/>
      <c r="F26" s="255">
        <v>4239</v>
      </c>
      <c r="G26" s="137" t="s">
        <v>782</v>
      </c>
      <c r="H26" s="97"/>
      <c r="I26" s="33">
        <f t="shared" si="0"/>
        <v>1000</v>
      </c>
      <c r="J26" s="33">
        <v>1000</v>
      </c>
      <c r="K26" s="133"/>
      <c r="AG26" s="59"/>
      <c r="AH26" s="59"/>
      <c r="AI26" s="59"/>
      <c r="AJ26" s="59"/>
    </row>
    <row r="27" spans="2:36" ht="17.25">
      <c r="B27" s="247"/>
      <c r="C27" s="251"/>
      <c r="D27" s="252"/>
      <c r="E27" s="252"/>
      <c r="F27" s="247">
        <v>4241</v>
      </c>
      <c r="G27" s="137" t="s">
        <v>783</v>
      </c>
      <c r="H27" s="97"/>
      <c r="I27" s="33">
        <f>SUM(J27:K27)</f>
        <v>183.6</v>
      </c>
      <c r="J27" s="33">
        <v>183.6</v>
      </c>
      <c r="K27" s="133"/>
      <c r="P27" s="293"/>
      <c r="AG27" s="59"/>
      <c r="AH27" s="59"/>
      <c r="AI27" s="59"/>
      <c r="AJ27" s="59"/>
    </row>
    <row r="28" spans="2:36" ht="24" customHeight="1" hidden="1">
      <c r="B28" s="247"/>
      <c r="C28" s="251"/>
      <c r="D28" s="252"/>
      <c r="E28" s="252"/>
      <c r="F28" s="247">
        <v>4251</v>
      </c>
      <c r="G28" s="137" t="s">
        <v>130</v>
      </c>
      <c r="H28" s="97"/>
      <c r="I28" s="33">
        <f t="shared" si="0"/>
        <v>0</v>
      </c>
      <c r="J28" s="33">
        <v>0</v>
      </c>
      <c r="K28" s="133"/>
      <c r="AF28" s="59"/>
      <c r="AG28" s="59"/>
      <c r="AH28" s="59"/>
      <c r="AI28" s="256"/>
      <c r="AJ28" s="59"/>
    </row>
    <row r="29" spans="2:36" ht="27">
      <c r="B29" s="247"/>
      <c r="C29" s="251"/>
      <c r="D29" s="252"/>
      <c r="E29" s="252"/>
      <c r="F29" s="247">
        <v>4252</v>
      </c>
      <c r="G29" s="137" t="s">
        <v>786</v>
      </c>
      <c r="H29" s="97"/>
      <c r="I29" s="33">
        <f t="shared" si="0"/>
        <v>2150</v>
      </c>
      <c r="J29" s="33">
        <v>2150</v>
      </c>
      <c r="K29" s="133"/>
      <c r="R29" s="64"/>
      <c r="S29" s="64"/>
      <c r="AG29" s="59"/>
      <c r="AH29" s="59"/>
      <c r="AI29" s="59"/>
      <c r="AJ29" s="59"/>
    </row>
    <row r="30" spans="2:36" ht="15" customHeight="1">
      <c r="B30" s="247"/>
      <c r="C30" s="251"/>
      <c r="D30" s="252"/>
      <c r="E30" s="252"/>
      <c r="F30" s="247">
        <v>4261</v>
      </c>
      <c r="G30" s="137" t="s">
        <v>788</v>
      </c>
      <c r="H30" s="97"/>
      <c r="I30" s="33">
        <f t="shared" si="0"/>
        <v>1560</v>
      </c>
      <c r="J30" s="33">
        <v>1560</v>
      </c>
      <c r="K30" s="133"/>
      <c r="R30" s="64"/>
      <c r="S30" s="64"/>
      <c r="AG30" s="59"/>
      <c r="AH30" s="59"/>
      <c r="AI30" s="59"/>
      <c r="AJ30" s="59"/>
    </row>
    <row r="31" spans="2:36" ht="15" customHeight="1">
      <c r="B31" s="247"/>
      <c r="C31" s="251"/>
      <c r="D31" s="252"/>
      <c r="E31" s="252"/>
      <c r="F31" s="247">
        <v>4264</v>
      </c>
      <c r="G31" s="137" t="s">
        <v>791</v>
      </c>
      <c r="H31" s="97"/>
      <c r="I31" s="33">
        <f t="shared" si="0"/>
        <v>2500</v>
      </c>
      <c r="J31" s="33">
        <v>2500</v>
      </c>
      <c r="K31" s="133"/>
      <c r="R31" s="64"/>
      <c r="S31" s="64"/>
      <c r="AG31" s="59"/>
      <c r="AH31" s="59"/>
      <c r="AI31" s="59"/>
      <c r="AJ31" s="59"/>
    </row>
    <row r="32" spans="2:36" ht="15" customHeight="1">
      <c r="B32" s="247"/>
      <c r="C32" s="251"/>
      <c r="D32" s="252"/>
      <c r="E32" s="252"/>
      <c r="F32" s="247">
        <v>4267</v>
      </c>
      <c r="G32" s="137" t="s">
        <v>794</v>
      </c>
      <c r="H32" s="97"/>
      <c r="I32" s="33">
        <f t="shared" si="0"/>
        <v>610</v>
      </c>
      <c r="J32" s="33">
        <v>610</v>
      </c>
      <c r="K32" s="133"/>
      <c r="R32" s="64"/>
      <c r="S32" s="64"/>
      <c r="AF32" s="59"/>
      <c r="AG32" s="59"/>
      <c r="AH32" s="59"/>
      <c r="AI32" s="59"/>
      <c r="AJ32" s="59"/>
    </row>
    <row r="33" spans="2:36" ht="15.75" customHeight="1" hidden="1">
      <c r="B33" s="247"/>
      <c r="C33" s="251"/>
      <c r="D33" s="252"/>
      <c r="E33" s="252"/>
      <c r="F33" s="255">
        <v>4269</v>
      </c>
      <c r="G33" s="137" t="s">
        <v>283</v>
      </c>
      <c r="H33" s="97"/>
      <c r="I33" s="33">
        <f t="shared" si="0"/>
        <v>0</v>
      </c>
      <c r="J33" s="133">
        <v>0</v>
      </c>
      <c r="K33" s="133"/>
      <c r="P33" s="294"/>
      <c r="R33" s="64"/>
      <c r="S33" s="64"/>
      <c r="AG33" s="59"/>
      <c r="AH33" s="59"/>
      <c r="AI33" s="59"/>
      <c r="AJ33" s="59"/>
    </row>
    <row r="34" spans="2:36" ht="15.75" customHeight="1">
      <c r="B34" s="247"/>
      <c r="C34" s="251"/>
      <c r="D34" s="252"/>
      <c r="E34" s="252"/>
      <c r="F34" s="255">
        <v>4269</v>
      </c>
      <c r="G34" s="285" t="s">
        <v>795</v>
      </c>
      <c r="H34" s="97"/>
      <c r="I34" s="33">
        <f t="shared" si="0"/>
        <v>60</v>
      </c>
      <c r="J34" s="133">
        <v>60</v>
      </c>
      <c r="K34" s="133"/>
      <c r="R34" s="64"/>
      <c r="S34" s="64"/>
      <c r="AG34" s="59"/>
      <c r="AH34" s="59"/>
      <c r="AI34" s="59"/>
      <c r="AJ34" s="59"/>
    </row>
    <row r="35" spans="2:36" ht="26.25" customHeight="1">
      <c r="B35" s="247"/>
      <c r="C35" s="251"/>
      <c r="D35" s="252"/>
      <c r="E35" s="252"/>
      <c r="F35" s="255">
        <v>4511</v>
      </c>
      <c r="G35" s="137" t="s">
        <v>808</v>
      </c>
      <c r="H35" s="97"/>
      <c r="I35" s="33">
        <f t="shared" si="0"/>
        <v>620</v>
      </c>
      <c r="J35" s="33">
        <v>620</v>
      </c>
      <c r="K35" s="133"/>
      <c r="AF35" s="64"/>
      <c r="AG35" s="59"/>
      <c r="AH35" s="59"/>
      <c r="AI35" s="59"/>
      <c r="AJ35" s="59"/>
    </row>
    <row r="36" spans="2:36" ht="15.75" customHeight="1" hidden="1">
      <c r="B36" s="247"/>
      <c r="C36" s="251"/>
      <c r="D36" s="252"/>
      <c r="E36" s="252"/>
      <c r="F36" s="247">
        <v>4823</v>
      </c>
      <c r="G36" s="137" t="s">
        <v>215</v>
      </c>
      <c r="H36" s="97"/>
      <c r="I36" s="33">
        <f aca="true" t="shared" si="1" ref="I36:I49">SUM(J36:K36)</f>
        <v>0</v>
      </c>
      <c r="J36" s="133"/>
      <c r="K36" s="133"/>
      <c r="AG36" s="59"/>
      <c r="AH36" s="59"/>
      <c r="AI36" s="59"/>
      <c r="AJ36" s="59"/>
    </row>
    <row r="37" spans="2:36" ht="15.75" customHeight="1">
      <c r="B37" s="247"/>
      <c r="C37" s="251"/>
      <c r="D37" s="252"/>
      <c r="E37" s="252"/>
      <c r="F37" s="247">
        <v>4823</v>
      </c>
      <c r="G37" s="285" t="s">
        <v>850</v>
      </c>
      <c r="H37" s="97"/>
      <c r="I37" s="33">
        <f>J37</f>
        <v>40</v>
      </c>
      <c r="J37" s="133">
        <v>40</v>
      </c>
      <c r="K37" s="133"/>
      <c r="AG37" s="59"/>
      <c r="AH37" s="59"/>
      <c r="AI37" s="59"/>
      <c r="AJ37" s="59"/>
    </row>
    <row r="38" spans="2:36" ht="15" customHeight="1">
      <c r="B38" s="247"/>
      <c r="C38" s="251"/>
      <c r="D38" s="252"/>
      <c r="E38" s="252"/>
      <c r="F38" s="247">
        <v>5122</v>
      </c>
      <c r="G38" s="137" t="s">
        <v>867</v>
      </c>
      <c r="H38" s="97"/>
      <c r="I38" s="33">
        <f t="shared" si="1"/>
        <v>1000</v>
      </c>
      <c r="J38" s="33"/>
      <c r="K38" s="133">
        <v>1000</v>
      </c>
      <c r="AG38" s="59"/>
      <c r="AH38" s="59"/>
      <c r="AI38" s="59"/>
      <c r="AJ38" s="59"/>
    </row>
    <row r="39" spans="2:36" ht="15" customHeight="1">
      <c r="B39" s="247"/>
      <c r="C39" s="251"/>
      <c r="D39" s="252"/>
      <c r="E39" s="252"/>
      <c r="F39" s="247">
        <v>5121</v>
      </c>
      <c r="G39" s="144" t="s">
        <v>866</v>
      </c>
      <c r="H39" s="97"/>
      <c r="I39" s="33">
        <f t="shared" si="1"/>
        <v>1000</v>
      </c>
      <c r="J39" s="33"/>
      <c r="K39" s="133">
        <v>1000</v>
      </c>
      <c r="AF39" s="64"/>
      <c r="AG39" s="59"/>
      <c r="AH39" s="59"/>
      <c r="AI39" s="59"/>
      <c r="AJ39" s="59"/>
    </row>
    <row r="40" spans="2:36" ht="26.25" customHeight="1">
      <c r="B40" s="247">
        <v>2112</v>
      </c>
      <c r="C40" s="251" t="s">
        <v>171</v>
      </c>
      <c r="D40" s="252">
        <v>1</v>
      </c>
      <c r="E40" s="252">
        <v>2</v>
      </c>
      <c r="F40" s="252"/>
      <c r="G40" s="96" t="s">
        <v>540</v>
      </c>
      <c r="H40" s="97" t="s">
        <v>287</v>
      </c>
      <c r="I40" s="33">
        <f t="shared" si="1"/>
        <v>0</v>
      </c>
      <c r="J40" s="133">
        <v>0</v>
      </c>
      <c r="K40" s="133">
        <v>0</v>
      </c>
      <c r="AG40" s="59"/>
      <c r="AH40" s="59"/>
      <c r="AI40" s="59"/>
      <c r="AJ40" s="59"/>
    </row>
    <row r="41" spans="2:36" ht="40.5">
      <c r="B41" s="247"/>
      <c r="C41" s="251"/>
      <c r="D41" s="252"/>
      <c r="E41" s="252"/>
      <c r="F41" s="255"/>
      <c r="G41" s="96" t="s">
        <v>976</v>
      </c>
      <c r="H41" s="97"/>
      <c r="I41" s="33">
        <f t="shared" si="1"/>
        <v>0</v>
      </c>
      <c r="J41" s="133"/>
      <c r="K41" s="133"/>
      <c r="AG41" s="59"/>
      <c r="AH41" s="59"/>
      <c r="AI41" s="59"/>
      <c r="AJ41" s="59"/>
    </row>
    <row r="42" spans="2:36" ht="15" customHeight="1">
      <c r="B42" s="247">
        <v>2113</v>
      </c>
      <c r="C42" s="251" t="s">
        <v>171</v>
      </c>
      <c r="D42" s="252">
        <v>1</v>
      </c>
      <c r="E42" s="252">
        <v>3</v>
      </c>
      <c r="F42" s="255"/>
      <c r="G42" s="96" t="s">
        <v>541</v>
      </c>
      <c r="H42" s="97" t="s">
        <v>288</v>
      </c>
      <c r="I42" s="33">
        <f t="shared" si="1"/>
        <v>0</v>
      </c>
      <c r="J42" s="133">
        <v>0</v>
      </c>
      <c r="K42" s="133">
        <v>0</v>
      </c>
      <c r="AG42" s="59"/>
      <c r="AH42" s="59"/>
      <c r="AI42" s="59"/>
      <c r="AJ42" s="59"/>
    </row>
    <row r="43" spans="2:36" ht="40.5">
      <c r="B43" s="247"/>
      <c r="C43" s="251"/>
      <c r="D43" s="252"/>
      <c r="E43" s="252"/>
      <c r="F43" s="255"/>
      <c r="G43" s="96" t="s">
        <v>976</v>
      </c>
      <c r="H43" s="97"/>
      <c r="I43" s="33">
        <f t="shared" si="1"/>
        <v>0</v>
      </c>
      <c r="J43" s="133"/>
      <c r="K43" s="133"/>
      <c r="AG43" s="59"/>
      <c r="AH43" s="59"/>
      <c r="AI43" s="59"/>
      <c r="AJ43" s="59"/>
    </row>
    <row r="44" spans="2:36" ht="15" customHeight="1">
      <c r="B44" s="247">
        <v>2120</v>
      </c>
      <c r="C44" s="242" t="s">
        <v>171</v>
      </c>
      <c r="D44" s="243">
        <v>2</v>
      </c>
      <c r="E44" s="243">
        <v>0</v>
      </c>
      <c r="F44" s="257"/>
      <c r="G44" s="91" t="s">
        <v>542</v>
      </c>
      <c r="H44" s="99" t="s">
        <v>290</v>
      </c>
      <c r="I44" s="33">
        <f t="shared" si="1"/>
        <v>0</v>
      </c>
      <c r="J44" s="133">
        <f>SUM(J45+J47)</f>
        <v>0</v>
      </c>
      <c r="K44" s="133">
        <f>SUM(K45+K47)</f>
        <v>0</v>
      </c>
      <c r="AG44" s="59"/>
      <c r="AH44" s="59"/>
      <c r="AI44" s="59"/>
      <c r="AJ44" s="59"/>
    </row>
    <row r="45" spans="2:36" ht="15" customHeight="1">
      <c r="B45" s="247">
        <v>2121</v>
      </c>
      <c r="C45" s="251" t="s">
        <v>171</v>
      </c>
      <c r="D45" s="252">
        <v>2</v>
      </c>
      <c r="E45" s="252">
        <v>1</v>
      </c>
      <c r="F45" s="255"/>
      <c r="G45" s="258" t="s">
        <v>543</v>
      </c>
      <c r="H45" s="97" t="s">
        <v>291</v>
      </c>
      <c r="I45" s="33">
        <f t="shared" si="1"/>
        <v>0</v>
      </c>
      <c r="J45" s="133">
        <v>0</v>
      </c>
      <c r="K45" s="133">
        <v>0</v>
      </c>
      <c r="AG45" s="59"/>
      <c r="AH45" s="59"/>
      <c r="AI45" s="59"/>
      <c r="AJ45" s="59"/>
    </row>
    <row r="46" spans="2:36" ht="40.5">
      <c r="B46" s="247"/>
      <c r="C46" s="251"/>
      <c r="D46" s="252"/>
      <c r="E46" s="252"/>
      <c r="F46" s="255"/>
      <c r="G46" s="96" t="s">
        <v>976</v>
      </c>
      <c r="H46" s="97"/>
      <c r="I46" s="33">
        <f t="shared" si="1"/>
        <v>0</v>
      </c>
      <c r="J46" s="133"/>
      <c r="K46" s="133"/>
      <c r="AG46" s="59"/>
      <c r="AH46" s="59"/>
      <c r="AI46" s="59"/>
      <c r="AJ46" s="59"/>
    </row>
    <row r="47" spans="2:36" ht="28.5" customHeight="1">
      <c r="B47" s="247">
        <v>2122</v>
      </c>
      <c r="C47" s="251" t="s">
        <v>171</v>
      </c>
      <c r="D47" s="252">
        <v>2</v>
      </c>
      <c r="E47" s="252">
        <v>2</v>
      </c>
      <c r="F47" s="255"/>
      <c r="G47" s="96" t="s">
        <v>544</v>
      </c>
      <c r="H47" s="97" t="s">
        <v>292</v>
      </c>
      <c r="I47" s="33">
        <f t="shared" si="1"/>
        <v>0</v>
      </c>
      <c r="J47" s="133">
        <v>0</v>
      </c>
      <c r="K47" s="133">
        <v>0</v>
      </c>
      <c r="AG47" s="59"/>
      <c r="AH47" s="59"/>
      <c r="AI47" s="59"/>
      <c r="AJ47" s="59"/>
    </row>
    <row r="48" spans="2:36" ht="40.5">
      <c r="B48" s="247"/>
      <c r="C48" s="251"/>
      <c r="D48" s="252"/>
      <c r="E48" s="252"/>
      <c r="F48" s="255"/>
      <c r="G48" s="96" t="s">
        <v>976</v>
      </c>
      <c r="H48" s="97"/>
      <c r="I48" s="33">
        <f t="shared" si="1"/>
        <v>0</v>
      </c>
      <c r="J48" s="133"/>
      <c r="K48" s="133"/>
      <c r="AG48" s="59"/>
      <c r="AH48" s="59"/>
      <c r="AI48" s="59"/>
      <c r="AJ48" s="59"/>
    </row>
    <row r="49" spans="2:36" ht="15" customHeight="1">
      <c r="B49" s="247">
        <v>2130</v>
      </c>
      <c r="C49" s="242" t="s">
        <v>171</v>
      </c>
      <c r="D49" s="243">
        <v>3</v>
      </c>
      <c r="E49" s="243">
        <v>0</v>
      </c>
      <c r="F49" s="257"/>
      <c r="G49" s="91" t="s">
        <v>545</v>
      </c>
      <c r="H49" s="101" t="s">
        <v>293</v>
      </c>
      <c r="I49" s="33">
        <f t="shared" si="1"/>
        <v>3438.8</v>
      </c>
      <c r="J49" s="164">
        <f>SUM(J50,J52,J54)</f>
        <v>3438.8</v>
      </c>
      <c r="K49" s="164">
        <f>SUM(K50,K52,K54)</f>
        <v>0</v>
      </c>
      <c r="AG49" s="59"/>
      <c r="AH49" s="59"/>
      <c r="AI49" s="59"/>
      <c r="AJ49" s="59"/>
    </row>
    <row r="50" spans="2:36" ht="27">
      <c r="B50" s="247">
        <v>2131</v>
      </c>
      <c r="C50" s="251" t="s">
        <v>171</v>
      </c>
      <c r="D50" s="252">
        <v>3</v>
      </c>
      <c r="E50" s="252">
        <v>1</v>
      </c>
      <c r="F50" s="255"/>
      <c r="G50" s="96" t="s">
        <v>546</v>
      </c>
      <c r="H50" s="97" t="s">
        <v>294</v>
      </c>
      <c r="I50" s="33"/>
      <c r="J50" s="133">
        <v>0</v>
      </c>
      <c r="K50" s="133">
        <v>0</v>
      </c>
      <c r="AG50" s="59"/>
      <c r="AH50" s="59"/>
      <c r="AI50" s="59"/>
      <c r="AJ50" s="59"/>
    </row>
    <row r="51" spans="2:36" ht="40.5">
      <c r="B51" s="247"/>
      <c r="C51" s="251"/>
      <c r="D51" s="252"/>
      <c r="E51" s="252"/>
      <c r="F51" s="255"/>
      <c r="G51" s="96" t="s">
        <v>976</v>
      </c>
      <c r="H51" s="97"/>
      <c r="I51" s="33">
        <f aca="true" t="shared" si="2" ref="I51:I85">SUM(J51:K51)</f>
        <v>0</v>
      </c>
      <c r="J51" s="133"/>
      <c r="K51" s="133"/>
      <c r="AG51" s="59"/>
      <c r="AH51" s="59"/>
      <c r="AI51" s="59"/>
      <c r="AJ51" s="59"/>
    </row>
    <row r="52" spans="2:36" ht="26.25" customHeight="1">
      <c r="B52" s="247">
        <v>2132</v>
      </c>
      <c r="C52" s="251" t="s">
        <v>171</v>
      </c>
      <c r="D52" s="252">
        <v>3</v>
      </c>
      <c r="E52" s="252">
        <v>2</v>
      </c>
      <c r="F52" s="255"/>
      <c r="G52" s="96" t="s">
        <v>547</v>
      </c>
      <c r="H52" s="97" t="s">
        <v>295</v>
      </c>
      <c r="I52" s="33">
        <f t="shared" si="2"/>
        <v>0</v>
      </c>
      <c r="J52" s="133">
        <v>0</v>
      </c>
      <c r="K52" s="133">
        <v>0</v>
      </c>
      <c r="AG52" s="59"/>
      <c r="AH52" s="59"/>
      <c r="AI52" s="59"/>
      <c r="AJ52" s="59"/>
    </row>
    <row r="53" spans="2:36" ht="40.5">
      <c r="B53" s="247"/>
      <c r="C53" s="251"/>
      <c r="D53" s="252"/>
      <c r="E53" s="252"/>
      <c r="F53" s="255"/>
      <c r="G53" s="96" t="s">
        <v>976</v>
      </c>
      <c r="H53" s="97"/>
      <c r="I53" s="33">
        <f t="shared" si="2"/>
        <v>0</v>
      </c>
      <c r="J53" s="133"/>
      <c r="K53" s="133"/>
      <c r="AG53" s="59"/>
      <c r="AH53" s="59"/>
      <c r="AI53" s="59"/>
      <c r="AJ53" s="59"/>
    </row>
    <row r="54" spans="2:36" ht="15" customHeight="1">
      <c r="B54" s="247">
        <v>2133</v>
      </c>
      <c r="C54" s="251" t="s">
        <v>171</v>
      </c>
      <c r="D54" s="252">
        <v>3</v>
      </c>
      <c r="E54" s="252">
        <v>3</v>
      </c>
      <c r="F54" s="255"/>
      <c r="G54" s="96" t="s">
        <v>548</v>
      </c>
      <c r="H54" s="97" t="s">
        <v>296</v>
      </c>
      <c r="I54" s="33">
        <f t="shared" si="2"/>
        <v>3438.8</v>
      </c>
      <c r="J54" s="133">
        <f>SUM(J56:J62)</f>
        <v>3438.8</v>
      </c>
      <c r="K54" s="133">
        <f>SUM(K56:K56)</f>
        <v>0</v>
      </c>
      <c r="AG54" s="59"/>
      <c r="AH54" s="59"/>
      <c r="AI54" s="59"/>
      <c r="AJ54" s="59"/>
    </row>
    <row r="55" spans="2:36" ht="40.5">
      <c r="B55" s="247"/>
      <c r="C55" s="251"/>
      <c r="D55" s="252"/>
      <c r="E55" s="252"/>
      <c r="F55" s="255"/>
      <c r="G55" s="96" t="s">
        <v>976</v>
      </c>
      <c r="H55" s="97"/>
      <c r="I55" s="33">
        <f t="shared" si="2"/>
        <v>0</v>
      </c>
      <c r="J55" s="133"/>
      <c r="K55" s="133"/>
      <c r="AG55" s="59"/>
      <c r="AH55" s="59"/>
      <c r="AI55" s="59"/>
      <c r="AJ55" s="59"/>
    </row>
    <row r="56" spans="2:36" ht="27">
      <c r="B56" s="247"/>
      <c r="C56" s="251"/>
      <c r="D56" s="252"/>
      <c r="E56" s="252"/>
      <c r="F56" s="259">
        <v>4211</v>
      </c>
      <c r="G56" s="137" t="s">
        <v>763</v>
      </c>
      <c r="H56" s="97"/>
      <c r="I56" s="133">
        <f t="shared" si="2"/>
        <v>396</v>
      </c>
      <c r="J56" s="133">
        <v>396</v>
      </c>
      <c r="K56" s="133">
        <v>0</v>
      </c>
      <c r="P56" s="293"/>
      <c r="AG56" s="59"/>
      <c r="AH56" s="59"/>
      <c r="AI56" s="59"/>
      <c r="AJ56" s="59"/>
    </row>
    <row r="57" spans="2:36" ht="17.25" hidden="1">
      <c r="B57" s="247"/>
      <c r="C57" s="251"/>
      <c r="D57" s="252"/>
      <c r="E57" s="252"/>
      <c r="F57" s="259">
        <v>4214</v>
      </c>
      <c r="G57" s="285" t="s">
        <v>1031</v>
      </c>
      <c r="H57" s="97"/>
      <c r="I57" s="133">
        <f>J57</f>
        <v>0</v>
      </c>
      <c r="J57" s="133">
        <v>0</v>
      </c>
      <c r="K57" s="133"/>
      <c r="P57" s="293"/>
      <c r="AG57" s="59"/>
      <c r="AH57" s="59"/>
      <c r="AI57" s="59"/>
      <c r="AJ57" s="59"/>
    </row>
    <row r="58" spans="2:36" ht="15" customHeight="1">
      <c r="B58" s="247"/>
      <c r="C58" s="251"/>
      <c r="D58" s="252"/>
      <c r="E58" s="252"/>
      <c r="F58" s="255">
        <v>4232</v>
      </c>
      <c r="G58" s="137" t="s">
        <v>776</v>
      </c>
      <c r="H58" s="97"/>
      <c r="I58" s="33">
        <f t="shared" si="2"/>
        <v>592.8</v>
      </c>
      <c r="J58" s="133">
        <v>592.8</v>
      </c>
      <c r="K58" s="133">
        <v>0</v>
      </c>
      <c r="P58" s="293"/>
      <c r="AG58" s="59"/>
      <c r="AH58" s="59"/>
      <c r="AI58" s="59"/>
      <c r="AJ58" s="59"/>
    </row>
    <row r="59" spans="2:36" ht="15" customHeight="1">
      <c r="B59" s="247"/>
      <c r="C59" s="251"/>
      <c r="D59" s="252"/>
      <c r="E59" s="252"/>
      <c r="F59" s="255">
        <v>4235</v>
      </c>
      <c r="G59" s="53" t="s">
        <v>779</v>
      </c>
      <c r="H59" s="97"/>
      <c r="I59" s="33">
        <f>J59</f>
        <v>1900</v>
      </c>
      <c r="J59" s="133">
        <v>1900</v>
      </c>
      <c r="K59" s="133"/>
      <c r="P59" s="293"/>
      <c r="AG59" s="59"/>
      <c r="AH59" s="59"/>
      <c r="AI59" s="59"/>
      <c r="AJ59" s="59"/>
    </row>
    <row r="60" spans="2:36" ht="15" customHeight="1">
      <c r="B60" s="247"/>
      <c r="C60" s="251"/>
      <c r="D60" s="252"/>
      <c r="E60" s="252"/>
      <c r="F60" s="255">
        <v>4239</v>
      </c>
      <c r="G60" s="137" t="s">
        <v>782</v>
      </c>
      <c r="H60" s="97"/>
      <c r="I60" s="33">
        <f t="shared" si="2"/>
        <v>350</v>
      </c>
      <c r="J60" s="133">
        <v>350</v>
      </c>
      <c r="K60" s="133"/>
      <c r="P60" s="293"/>
      <c r="AG60" s="59"/>
      <c r="AH60" s="59"/>
      <c r="AI60" s="59"/>
      <c r="AJ60" s="59"/>
    </row>
    <row r="61" spans="2:36" ht="15" customHeight="1" hidden="1">
      <c r="B61" s="247"/>
      <c r="C61" s="251"/>
      <c r="D61" s="252"/>
      <c r="E61" s="252"/>
      <c r="F61" s="255">
        <v>4822</v>
      </c>
      <c r="G61" s="137" t="s">
        <v>849</v>
      </c>
      <c r="H61" s="97"/>
      <c r="I61" s="33">
        <f t="shared" si="2"/>
        <v>0</v>
      </c>
      <c r="J61" s="133">
        <v>0</v>
      </c>
      <c r="K61" s="133"/>
      <c r="P61" s="293"/>
      <c r="AG61" s="59"/>
      <c r="AH61" s="59"/>
      <c r="AI61" s="59"/>
      <c r="AJ61" s="59"/>
    </row>
    <row r="62" spans="2:36" ht="15" customHeight="1">
      <c r="B62" s="247"/>
      <c r="C62" s="251"/>
      <c r="D62" s="252"/>
      <c r="E62" s="252"/>
      <c r="F62" s="255">
        <v>4823</v>
      </c>
      <c r="G62" s="285" t="s">
        <v>850</v>
      </c>
      <c r="H62" s="97"/>
      <c r="I62" s="33">
        <f t="shared" si="2"/>
        <v>200</v>
      </c>
      <c r="J62" s="133">
        <v>200</v>
      </c>
      <c r="K62" s="133"/>
      <c r="P62" s="293"/>
      <c r="AG62" s="59"/>
      <c r="AH62" s="59"/>
      <c r="AI62" s="59"/>
      <c r="AJ62" s="59"/>
    </row>
    <row r="63" spans="2:36" ht="25.5" customHeight="1">
      <c r="B63" s="247">
        <v>2140</v>
      </c>
      <c r="C63" s="242" t="s">
        <v>171</v>
      </c>
      <c r="D63" s="243">
        <v>4</v>
      </c>
      <c r="E63" s="243">
        <v>0</v>
      </c>
      <c r="F63" s="257"/>
      <c r="G63" s="91" t="s">
        <v>549</v>
      </c>
      <c r="H63" s="92" t="s">
        <v>297</v>
      </c>
      <c r="I63" s="33">
        <f t="shared" si="2"/>
        <v>0</v>
      </c>
      <c r="J63" s="133">
        <f>SUM(J64)</f>
        <v>0</v>
      </c>
      <c r="K63" s="133">
        <f>SUM(K64)</f>
        <v>0</v>
      </c>
      <c r="AG63" s="59"/>
      <c r="AH63" s="59"/>
      <c r="AI63" s="59"/>
      <c r="AJ63" s="59"/>
    </row>
    <row r="64" spans="2:36" ht="15" customHeight="1">
      <c r="B64" s="247">
        <v>2141</v>
      </c>
      <c r="C64" s="251" t="s">
        <v>171</v>
      </c>
      <c r="D64" s="252">
        <v>4</v>
      </c>
      <c r="E64" s="252">
        <v>1</v>
      </c>
      <c r="F64" s="255"/>
      <c r="G64" s="96" t="s">
        <v>550</v>
      </c>
      <c r="H64" s="102" t="s">
        <v>298</v>
      </c>
      <c r="I64" s="33">
        <f t="shared" si="2"/>
        <v>0</v>
      </c>
      <c r="J64" s="133">
        <v>0</v>
      </c>
      <c r="K64" s="133">
        <v>0</v>
      </c>
      <c r="AG64" s="59"/>
      <c r="AH64" s="59"/>
      <c r="AI64" s="59"/>
      <c r="AJ64" s="59"/>
    </row>
    <row r="65" spans="2:36" ht="40.5">
      <c r="B65" s="247"/>
      <c r="C65" s="251"/>
      <c r="D65" s="252"/>
      <c r="E65" s="252"/>
      <c r="F65" s="255"/>
      <c r="G65" s="96" t="s">
        <v>976</v>
      </c>
      <c r="H65" s="97"/>
      <c r="I65" s="33">
        <f t="shared" si="2"/>
        <v>0</v>
      </c>
      <c r="J65" s="133"/>
      <c r="K65" s="133"/>
      <c r="AG65" s="59"/>
      <c r="AH65" s="59"/>
      <c r="AI65" s="59"/>
      <c r="AJ65" s="59"/>
    </row>
    <row r="66" spans="2:36" ht="40.5">
      <c r="B66" s="247">
        <v>2150</v>
      </c>
      <c r="C66" s="242" t="s">
        <v>171</v>
      </c>
      <c r="D66" s="243">
        <v>5</v>
      </c>
      <c r="E66" s="243">
        <v>0</v>
      </c>
      <c r="F66" s="257"/>
      <c r="G66" s="91" t="s">
        <v>551</v>
      </c>
      <c r="H66" s="92" t="s">
        <v>299</v>
      </c>
      <c r="I66" s="133">
        <f t="shared" si="2"/>
        <v>0</v>
      </c>
      <c r="J66" s="133">
        <f>SUM(J67)</f>
        <v>0</v>
      </c>
      <c r="K66" s="133">
        <f>SUM(K67)</f>
        <v>0</v>
      </c>
      <c r="AG66" s="59"/>
      <c r="AH66" s="59"/>
      <c r="AI66" s="59"/>
      <c r="AJ66" s="59"/>
    </row>
    <row r="67" spans="2:36" ht="25.5" customHeight="1">
      <c r="B67" s="247">
        <v>2151</v>
      </c>
      <c r="C67" s="251" t="s">
        <v>171</v>
      </c>
      <c r="D67" s="252">
        <v>5</v>
      </c>
      <c r="E67" s="252">
        <v>1</v>
      </c>
      <c r="F67" s="255"/>
      <c r="G67" s="96" t="s">
        <v>979</v>
      </c>
      <c r="H67" s="102" t="s">
        <v>300</v>
      </c>
      <c r="I67" s="133">
        <f t="shared" si="2"/>
        <v>0</v>
      </c>
      <c r="J67" s="133">
        <v>0</v>
      </c>
      <c r="K67" s="133">
        <f>K69</f>
        <v>0</v>
      </c>
      <c r="AG67" s="59"/>
      <c r="AH67" s="59"/>
      <c r="AI67" s="59"/>
      <c r="AJ67" s="59"/>
    </row>
    <row r="68" spans="2:36" ht="40.5">
      <c r="B68" s="247"/>
      <c r="C68" s="251"/>
      <c r="D68" s="252"/>
      <c r="E68" s="252"/>
      <c r="F68" s="255"/>
      <c r="G68" s="96" t="s">
        <v>976</v>
      </c>
      <c r="H68" s="97"/>
      <c r="I68" s="33">
        <f t="shared" si="2"/>
        <v>0</v>
      </c>
      <c r="J68" s="133"/>
      <c r="K68" s="133"/>
      <c r="AG68" s="59"/>
      <c r="AH68" s="59"/>
      <c r="AI68" s="59"/>
      <c r="AJ68" s="59"/>
    </row>
    <row r="69" spans="2:36" ht="15.75" customHeight="1" hidden="1">
      <c r="B69" s="247"/>
      <c r="C69" s="251"/>
      <c r="D69" s="252"/>
      <c r="E69" s="252"/>
      <c r="F69" s="255">
        <v>5134</v>
      </c>
      <c r="G69" s="96" t="s">
        <v>149</v>
      </c>
      <c r="H69" s="97"/>
      <c r="I69" s="226">
        <f t="shared" si="2"/>
        <v>0</v>
      </c>
      <c r="J69" s="133"/>
      <c r="K69" s="133">
        <v>0</v>
      </c>
      <c r="AG69" s="59"/>
      <c r="AH69" s="59"/>
      <c r="AI69" s="59"/>
      <c r="AJ69" s="59"/>
    </row>
    <row r="70" spans="2:36" ht="28.5" customHeight="1">
      <c r="B70" s="247">
        <v>2160</v>
      </c>
      <c r="C70" s="242" t="s">
        <v>171</v>
      </c>
      <c r="D70" s="243">
        <v>6</v>
      </c>
      <c r="E70" s="243">
        <v>0</v>
      </c>
      <c r="F70" s="257"/>
      <c r="G70" s="91" t="s">
        <v>980</v>
      </c>
      <c r="H70" s="92" t="s">
        <v>301</v>
      </c>
      <c r="I70" s="226">
        <f t="shared" si="2"/>
        <v>2936</v>
      </c>
      <c r="J70" s="133">
        <f>SUM(J71)</f>
        <v>2936</v>
      </c>
      <c r="K70" s="133">
        <f>SUM(K71)</f>
        <v>0</v>
      </c>
      <c r="AG70" s="59"/>
      <c r="AH70" s="59"/>
      <c r="AI70" s="59"/>
      <c r="AJ70" s="59"/>
    </row>
    <row r="71" spans="2:36" ht="27">
      <c r="B71" s="247">
        <v>2161</v>
      </c>
      <c r="C71" s="251" t="s">
        <v>171</v>
      </c>
      <c r="D71" s="252">
        <v>6</v>
      </c>
      <c r="E71" s="252">
        <v>1</v>
      </c>
      <c r="F71" s="255"/>
      <c r="G71" s="96" t="s">
        <v>554</v>
      </c>
      <c r="H71" s="97" t="s">
        <v>302</v>
      </c>
      <c r="I71" s="226">
        <f t="shared" si="2"/>
        <v>2936</v>
      </c>
      <c r="J71" s="133">
        <f>SUM(J73:J82)</f>
        <v>2936</v>
      </c>
      <c r="K71" s="133">
        <f>SUM(K78:K80)</f>
        <v>0</v>
      </c>
      <c r="AG71" s="59"/>
      <c r="AH71" s="59"/>
      <c r="AI71" s="59"/>
      <c r="AJ71" s="59"/>
    </row>
    <row r="72" spans="2:36" ht="40.5">
      <c r="B72" s="247"/>
      <c r="C72" s="251"/>
      <c r="D72" s="252"/>
      <c r="E72" s="252"/>
      <c r="F72" s="255"/>
      <c r="G72" s="96" t="s">
        <v>976</v>
      </c>
      <c r="H72" s="97"/>
      <c r="I72" s="33">
        <f t="shared" si="2"/>
        <v>0</v>
      </c>
      <c r="J72" s="133"/>
      <c r="K72" s="133"/>
      <c r="AG72" s="59"/>
      <c r="AH72" s="59"/>
      <c r="AI72" s="59"/>
      <c r="AJ72" s="59"/>
    </row>
    <row r="73" spans="2:36" ht="27">
      <c r="B73" s="247"/>
      <c r="C73" s="251"/>
      <c r="D73" s="252"/>
      <c r="E73" s="252"/>
      <c r="F73" s="255">
        <v>4211</v>
      </c>
      <c r="G73" s="304" t="s">
        <v>763</v>
      </c>
      <c r="H73" s="97"/>
      <c r="I73" s="133">
        <f>J73</f>
        <v>376</v>
      </c>
      <c r="J73" s="133">
        <v>376</v>
      </c>
      <c r="K73" s="133"/>
      <c r="AG73" s="59"/>
      <c r="AH73" s="59"/>
      <c r="AI73" s="59"/>
      <c r="AJ73" s="59"/>
    </row>
    <row r="74" spans="2:36" ht="17.25">
      <c r="B74" s="247"/>
      <c r="C74" s="251"/>
      <c r="D74" s="252"/>
      <c r="E74" s="252"/>
      <c r="F74" s="255">
        <v>4241</v>
      </c>
      <c r="G74" s="137" t="s">
        <v>783</v>
      </c>
      <c r="H74" s="97"/>
      <c r="I74" s="33">
        <f>SUM(J74:K74)</f>
        <v>1980</v>
      </c>
      <c r="J74" s="133">
        <v>1980</v>
      </c>
      <c r="K74" s="133"/>
      <c r="AG74" s="59"/>
      <c r="AH74" s="59"/>
      <c r="AI74" s="59"/>
      <c r="AJ74" s="59"/>
    </row>
    <row r="75" spans="2:36" ht="17.25">
      <c r="B75" s="247"/>
      <c r="C75" s="251"/>
      <c r="D75" s="252"/>
      <c r="E75" s="252"/>
      <c r="F75" s="255">
        <v>4261</v>
      </c>
      <c r="G75" s="285" t="s">
        <v>1032</v>
      </c>
      <c r="H75" s="97"/>
      <c r="I75" s="33">
        <f>J75</f>
        <v>200</v>
      </c>
      <c r="J75" s="133">
        <v>200</v>
      </c>
      <c r="K75" s="133"/>
      <c r="AG75" s="59"/>
      <c r="AH75" s="59"/>
      <c r="AI75" s="59"/>
      <c r="AJ75" s="59"/>
    </row>
    <row r="76" spans="2:36" ht="15" customHeight="1" hidden="1">
      <c r="B76" s="247"/>
      <c r="C76" s="251"/>
      <c r="D76" s="252"/>
      <c r="E76" s="252"/>
      <c r="F76" s="255">
        <v>4235</v>
      </c>
      <c r="G76" s="53" t="s">
        <v>779</v>
      </c>
      <c r="H76" s="97"/>
      <c r="I76" s="33">
        <f t="shared" si="2"/>
        <v>0</v>
      </c>
      <c r="J76" s="33"/>
      <c r="K76" s="133">
        <v>0</v>
      </c>
      <c r="AG76" s="59"/>
      <c r="AH76" s="59"/>
      <c r="AI76" s="59"/>
      <c r="AJ76" s="59"/>
    </row>
    <row r="77" spans="2:36" ht="15" customHeight="1">
      <c r="B77" s="247"/>
      <c r="C77" s="251"/>
      <c r="D77" s="252"/>
      <c r="E77" s="252"/>
      <c r="F77" s="255">
        <v>4262</v>
      </c>
      <c r="G77" s="285" t="s">
        <v>789</v>
      </c>
      <c r="H77" s="97"/>
      <c r="I77" s="33">
        <f>J77</f>
        <v>200</v>
      </c>
      <c r="J77" s="33">
        <v>200</v>
      </c>
      <c r="K77" s="133"/>
      <c r="AG77" s="59"/>
      <c r="AH77" s="59"/>
      <c r="AI77" s="59"/>
      <c r="AJ77" s="59"/>
    </row>
    <row r="78" spans="2:36" ht="15" customHeight="1">
      <c r="B78" s="247"/>
      <c r="C78" s="251"/>
      <c r="D78" s="252"/>
      <c r="E78" s="252"/>
      <c r="F78" s="255">
        <v>4267</v>
      </c>
      <c r="G78" s="285" t="s">
        <v>794</v>
      </c>
      <c r="H78" s="97"/>
      <c r="I78" s="33">
        <f t="shared" si="2"/>
        <v>100</v>
      </c>
      <c r="J78" s="133">
        <v>100</v>
      </c>
      <c r="K78" s="133">
        <v>0</v>
      </c>
      <c r="AG78" s="59"/>
      <c r="AH78" s="59"/>
      <c r="AI78" s="59"/>
      <c r="AJ78" s="59"/>
    </row>
    <row r="79" spans="2:36" ht="30" customHeight="1" hidden="1">
      <c r="B79" s="247"/>
      <c r="C79" s="251"/>
      <c r="D79" s="252"/>
      <c r="E79" s="252"/>
      <c r="F79" s="255">
        <v>4819</v>
      </c>
      <c r="G79" s="285" t="s">
        <v>846</v>
      </c>
      <c r="H79" s="97"/>
      <c r="I79" s="33">
        <f>J79</f>
        <v>0</v>
      </c>
      <c r="J79" s="303">
        <v>0</v>
      </c>
      <c r="K79" s="133"/>
      <c r="AG79" s="59"/>
      <c r="AH79" s="59"/>
      <c r="AI79" s="59"/>
      <c r="AJ79" s="59"/>
    </row>
    <row r="80" spans="2:36" ht="15" customHeight="1">
      <c r="B80" s="247"/>
      <c r="C80" s="251"/>
      <c r="D80" s="252"/>
      <c r="E80" s="252"/>
      <c r="F80" s="255">
        <v>4823</v>
      </c>
      <c r="G80" s="137" t="s">
        <v>850</v>
      </c>
      <c r="H80" s="97"/>
      <c r="I80" s="33">
        <f t="shared" si="2"/>
        <v>80</v>
      </c>
      <c r="J80" s="133">
        <v>80</v>
      </c>
      <c r="K80" s="133">
        <v>0</v>
      </c>
      <c r="AG80" s="59"/>
      <c r="AH80" s="59"/>
      <c r="AI80" s="59"/>
      <c r="AJ80" s="59"/>
    </row>
    <row r="81" spans="2:36" ht="24" customHeight="1" hidden="1">
      <c r="B81" s="247"/>
      <c r="C81" s="251"/>
      <c r="D81" s="252"/>
      <c r="E81" s="252"/>
      <c r="F81" s="255">
        <v>4216</v>
      </c>
      <c r="G81" s="137" t="s">
        <v>127</v>
      </c>
      <c r="H81" s="97"/>
      <c r="I81" s="133">
        <f t="shared" si="2"/>
        <v>0</v>
      </c>
      <c r="J81" s="133">
        <v>0</v>
      </c>
      <c r="K81" s="133">
        <v>0</v>
      </c>
      <c r="AG81" s="59"/>
      <c r="AH81" s="59"/>
      <c r="AI81" s="59"/>
      <c r="AJ81" s="59"/>
    </row>
    <row r="82" spans="2:36" ht="15.75" customHeight="1" hidden="1">
      <c r="B82" s="247"/>
      <c r="C82" s="251"/>
      <c r="D82" s="252"/>
      <c r="E82" s="252"/>
      <c r="F82" s="255">
        <v>4239</v>
      </c>
      <c r="G82" s="137" t="s">
        <v>129</v>
      </c>
      <c r="H82" s="97"/>
      <c r="I82" s="133">
        <f t="shared" si="2"/>
        <v>0</v>
      </c>
      <c r="J82" s="133">
        <v>0</v>
      </c>
      <c r="K82" s="133"/>
      <c r="AG82" s="59"/>
      <c r="AH82" s="59"/>
      <c r="AI82" s="59"/>
      <c r="AJ82" s="59"/>
    </row>
    <row r="83" spans="2:36" ht="26.25" customHeight="1">
      <c r="B83" s="247">
        <v>2170</v>
      </c>
      <c r="C83" s="242" t="s">
        <v>171</v>
      </c>
      <c r="D83" s="243">
        <v>7</v>
      </c>
      <c r="E83" s="243">
        <v>0</v>
      </c>
      <c r="F83" s="257"/>
      <c r="G83" s="91" t="s">
        <v>555</v>
      </c>
      <c r="H83" s="97"/>
      <c r="I83" s="133">
        <f t="shared" si="2"/>
        <v>0</v>
      </c>
      <c r="J83" s="133">
        <f>SUM(J84)</f>
        <v>0</v>
      </c>
      <c r="K83" s="133">
        <f>SUM(K84)</f>
        <v>0</v>
      </c>
      <c r="AG83" s="59"/>
      <c r="AH83" s="59"/>
      <c r="AI83" s="59"/>
      <c r="AJ83" s="59"/>
    </row>
    <row r="84" spans="2:36" ht="14.25" customHeight="1">
      <c r="B84" s="247">
        <v>2171</v>
      </c>
      <c r="C84" s="251" t="s">
        <v>171</v>
      </c>
      <c r="D84" s="252">
        <v>7</v>
      </c>
      <c r="E84" s="252">
        <v>1</v>
      </c>
      <c r="F84" s="255"/>
      <c r="G84" s="96" t="s">
        <v>556</v>
      </c>
      <c r="H84" s="97"/>
      <c r="I84" s="33">
        <f t="shared" si="2"/>
        <v>0</v>
      </c>
      <c r="J84" s="133">
        <v>0</v>
      </c>
      <c r="K84" s="133">
        <v>0</v>
      </c>
      <c r="AG84" s="59"/>
      <c r="AH84" s="59"/>
      <c r="AI84" s="59"/>
      <c r="AJ84" s="59"/>
    </row>
    <row r="85" spans="2:36" ht="40.5">
      <c r="B85" s="247"/>
      <c r="C85" s="251"/>
      <c r="D85" s="252"/>
      <c r="E85" s="252"/>
      <c r="F85" s="255"/>
      <c r="G85" s="96" t="s">
        <v>976</v>
      </c>
      <c r="H85" s="97"/>
      <c r="I85" s="33">
        <f t="shared" si="2"/>
        <v>0</v>
      </c>
      <c r="J85" s="133"/>
      <c r="K85" s="133"/>
      <c r="AG85" s="59"/>
      <c r="AH85" s="59"/>
      <c r="AI85" s="59"/>
      <c r="AJ85" s="59"/>
    </row>
    <row r="86" spans="2:36" ht="39" customHeight="1">
      <c r="B86" s="247">
        <v>2180</v>
      </c>
      <c r="C86" s="242" t="s">
        <v>171</v>
      </c>
      <c r="D86" s="243">
        <v>8</v>
      </c>
      <c r="E86" s="243">
        <v>0</v>
      </c>
      <c r="F86" s="257"/>
      <c r="G86" s="91" t="s">
        <v>557</v>
      </c>
      <c r="H86" s="92" t="s">
        <v>303</v>
      </c>
      <c r="I86" s="33">
        <f aca="true" t="shared" si="3" ref="I86:I125">SUM(J86:K86)</f>
        <v>0</v>
      </c>
      <c r="J86" s="133">
        <f>SUM(J87+J90)</f>
        <v>0</v>
      </c>
      <c r="K86" s="133">
        <f>SUM(K87+K90)</f>
        <v>0</v>
      </c>
      <c r="AG86" s="59"/>
      <c r="AH86" s="59"/>
      <c r="AI86" s="59"/>
      <c r="AJ86" s="59"/>
    </row>
    <row r="87" spans="2:36" ht="40.5">
      <c r="B87" s="247">
        <v>2181</v>
      </c>
      <c r="C87" s="251" t="s">
        <v>171</v>
      </c>
      <c r="D87" s="252">
        <v>8</v>
      </c>
      <c r="E87" s="252">
        <v>1</v>
      </c>
      <c r="F87" s="255"/>
      <c r="G87" s="96" t="s">
        <v>557</v>
      </c>
      <c r="H87" s="102" t="s">
        <v>304</v>
      </c>
      <c r="I87" s="33">
        <f t="shared" si="3"/>
        <v>0</v>
      </c>
      <c r="J87" s="133">
        <f>SUM(J88:J89)</f>
        <v>0</v>
      </c>
      <c r="K87" s="133">
        <f>SUM(K88:K89)</f>
        <v>0</v>
      </c>
      <c r="AG87" s="59"/>
      <c r="AH87" s="59"/>
      <c r="AI87" s="59"/>
      <c r="AJ87" s="59"/>
    </row>
    <row r="88" spans="2:36" ht="15" customHeight="1">
      <c r="B88" s="247">
        <v>2182</v>
      </c>
      <c r="C88" s="251" t="s">
        <v>171</v>
      </c>
      <c r="D88" s="252">
        <v>8</v>
      </c>
      <c r="E88" s="252">
        <v>1</v>
      </c>
      <c r="F88" s="255"/>
      <c r="G88" s="96" t="s">
        <v>558</v>
      </c>
      <c r="H88" s="102"/>
      <c r="I88" s="33">
        <f t="shared" si="3"/>
        <v>0</v>
      </c>
      <c r="J88" s="133">
        <v>0</v>
      </c>
      <c r="K88" s="133">
        <v>0</v>
      </c>
      <c r="AG88" s="59"/>
      <c r="AH88" s="59"/>
      <c r="AI88" s="59"/>
      <c r="AJ88" s="59"/>
    </row>
    <row r="89" spans="2:36" ht="15" customHeight="1">
      <c r="B89" s="247">
        <v>2183</v>
      </c>
      <c r="C89" s="251" t="s">
        <v>171</v>
      </c>
      <c r="D89" s="252">
        <v>8</v>
      </c>
      <c r="E89" s="252">
        <v>1</v>
      </c>
      <c r="F89" s="255"/>
      <c r="G89" s="96" t="s">
        <v>559</v>
      </c>
      <c r="H89" s="102"/>
      <c r="I89" s="33">
        <f t="shared" si="3"/>
        <v>0</v>
      </c>
      <c r="J89" s="133">
        <v>0</v>
      </c>
      <c r="K89" s="133">
        <v>0</v>
      </c>
      <c r="AG89" s="59"/>
      <c r="AH89" s="59"/>
      <c r="AI89" s="59"/>
      <c r="AJ89" s="59"/>
    </row>
    <row r="90" spans="2:36" ht="27">
      <c r="B90" s="247">
        <v>2184</v>
      </c>
      <c r="C90" s="251" t="s">
        <v>171</v>
      </c>
      <c r="D90" s="252">
        <v>8</v>
      </c>
      <c r="E90" s="252">
        <v>1</v>
      </c>
      <c r="F90" s="255"/>
      <c r="G90" s="96" t="s">
        <v>560</v>
      </c>
      <c r="H90" s="102"/>
      <c r="I90" s="33">
        <f t="shared" si="3"/>
        <v>0</v>
      </c>
      <c r="J90" s="133">
        <v>0</v>
      </c>
      <c r="K90" s="133">
        <v>0</v>
      </c>
      <c r="AG90" s="59"/>
      <c r="AH90" s="59"/>
      <c r="AI90" s="59"/>
      <c r="AJ90" s="59"/>
    </row>
    <row r="91" spans="2:36" ht="40.5">
      <c r="B91" s="247"/>
      <c r="C91" s="251"/>
      <c r="D91" s="252"/>
      <c r="E91" s="252"/>
      <c r="F91" s="255"/>
      <c r="G91" s="96" t="s">
        <v>976</v>
      </c>
      <c r="H91" s="97"/>
      <c r="I91" s="33">
        <f t="shared" si="3"/>
        <v>0</v>
      </c>
      <c r="J91" s="133"/>
      <c r="K91" s="133"/>
      <c r="AG91" s="59"/>
      <c r="AH91" s="59"/>
      <c r="AI91" s="59"/>
      <c r="AJ91" s="59"/>
    </row>
    <row r="92" spans="2:36" s="89" customFormat="1" ht="29.25" customHeight="1">
      <c r="B92" s="131">
        <v>2200</v>
      </c>
      <c r="C92" s="242" t="s">
        <v>172</v>
      </c>
      <c r="D92" s="243">
        <v>0</v>
      </c>
      <c r="E92" s="243">
        <v>0</v>
      </c>
      <c r="F92" s="257"/>
      <c r="G92" s="244" t="s">
        <v>996</v>
      </c>
      <c r="H92" s="104" t="s">
        <v>305</v>
      </c>
      <c r="I92" s="33">
        <f t="shared" si="3"/>
        <v>830</v>
      </c>
      <c r="J92" s="33">
        <f>SUM(J93,J96,J101,J104,J106)</f>
        <v>830</v>
      </c>
      <c r="K92" s="33">
        <f>SUM(K93,K96,K101,K104,K106)</f>
        <v>0</v>
      </c>
      <c r="L92" s="245"/>
      <c r="M92" s="245"/>
      <c r="N92" s="245"/>
      <c r="O92" s="245"/>
      <c r="P92" s="290"/>
      <c r="AG92" s="118"/>
      <c r="AH92" s="118"/>
      <c r="AI92" s="118"/>
      <c r="AJ92" s="118"/>
    </row>
    <row r="93" spans="2:36" ht="15" customHeight="1">
      <c r="B93" s="247">
        <v>2210</v>
      </c>
      <c r="C93" s="242" t="s">
        <v>172</v>
      </c>
      <c r="D93" s="252">
        <v>1</v>
      </c>
      <c r="E93" s="252">
        <v>0</v>
      </c>
      <c r="F93" s="255"/>
      <c r="G93" s="91" t="s">
        <v>562</v>
      </c>
      <c r="H93" s="105" t="s">
        <v>306</v>
      </c>
      <c r="I93" s="33">
        <f t="shared" si="3"/>
        <v>0</v>
      </c>
      <c r="J93" s="133">
        <f>SUM(J94)</f>
        <v>0</v>
      </c>
      <c r="K93" s="133">
        <f>SUM(K94)</f>
        <v>0</v>
      </c>
      <c r="AG93" s="59"/>
      <c r="AH93" s="59"/>
      <c r="AI93" s="59"/>
      <c r="AJ93" s="59"/>
    </row>
    <row r="94" spans="2:36" ht="15" customHeight="1">
      <c r="B94" s="247">
        <v>2211</v>
      </c>
      <c r="C94" s="251" t="s">
        <v>172</v>
      </c>
      <c r="D94" s="252">
        <v>1</v>
      </c>
      <c r="E94" s="252">
        <v>1</v>
      </c>
      <c r="F94" s="255"/>
      <c r="G94" s="96" t="s">
        <v>563</v>
      </c>
      <c r="H94" s="102" t="s">
        <v>307</v>
      </c>
      <c r="I94" s="33">
        <f t="shared" si="3"/>
        <v>0</v>
      </c>
      <c r="J94" s="133">
        <v>0</v>
      </c>
      <c r="K94" s="133">
        <v>0</v>
      </c>
      <c r="AG94" s="59"/>
      <c r="AH94" s="59"/>
      <c r="AI94" s="59"/>
      <c r="AJ94" s="59"/>
    </row>
    <row r="95" spans="2:36" ht="40.5">
      <c r="B95" s="247"/>
      <c r="C95" s="251"/>
      <c r="D95" s="252"/>
      <c r="E95" s="252"/>
      <c r="F95" s="255"/>
      <c r="G95" s="96" t="s">
        <v>976</v>
      </c>
      <c r="H95" s="97"/>
      <c r="I95" s="33">
        <f t="shared" si="3"/>
        <v>0</v>
      </c>
      <c r="J95" s="133"/>
      <c r="K95" s="133"/>
      <c r="AG95" s="59"/>
      <c r="AH95" s="59"/>
      <c r="AI95" s="59"/>
      <c r="AJ95" s="59"/>
    </row>
    <row r="96" spans="2:36" ht="15" customHeight="1">
      <c r="B96" s="247">
        <v>2220</v>
      </c>
      <c r="C96" s="242" t="s">
        <v>172</v>
      </c>
      <c r="D96" s="243">
        <v>2</v>
      </c>
      <c r="E96" s="243">
        <v>0</v>
      </c>
      <c r="F96" s="257"/>
      <c r="G96" s="91" t="s">
        <v>564</v>
      </c>
      <c r="H96" s="105" t="s">
        <v>308</v>
      </c>
      <c r="I96" s="33">
        <f t="shared" si="3"/>
        <v>480</v>
      </c>
      <c r="J96" s="133">
        <f>J97</f>
        <v>480</v>
      </c>
      <c r="K96" s="133">
        <f>SUM(K97)</f>
        <v>0</v>
      </c>
      <c r="AG96" s="59"/>
      <c r="AH96" s="59"/>
      <c r="AI96" s="59"/>
      <c r="AJ96" s="59"/>
    </row>
    <row r="97" spans="2:36" ht="15" customHeight="1">
      <c r="B97" s="247">
        <v>2221</v>
      </c>
      <c r="C97" s="251" t="s">
        <v>172</v>
      </c>
      <c r="D97" s="252">
        <v>2</v>
      </c>
      <c r="E97" s="252">
        <v>1</v>
      </c>
      <c r="F97" s="255"/>
      <c r="G97" s="96" t="s">
        <v>565</v>
      </c>
      <c r="H97" s="102" t="s">
        <v>309</v>
      </c>
      <c r="I97" s="33">
        <f t="shared" si="3"/>
        <v>480</v>
      </c>
      <c r="J97" s="133">
        <f>J99+J100</f>
        <v>480</v>
      </c>
      <c r="K97" s="133">
        <v>0</v>
      </c>
      <c r="AG97" s="59"/>
      <c r="AH97" s="59"/>
      <c r="AI97" s="59"/>
      <c r="AJ97" s="59"/>
    </row>
    <row r="98" spans="2:36" ht="40.5">
      <c r="B98" s="247"/>
      <c r="C98" s="251"/>
      <c r="D98" s="252"/>
      <c r="E98" s="252"/>
      <c r="F98" s="255"/>
      <c r="G98" s="96" t="s">
        <v>976</v>
      </c>
      <c r="H98" s="97"/>
      <c r="I98" s="33">
        <f t="shared" si="3"/>
        <v>0</v>
      </c>
      <c r="J98" s="133"/>
      <c r="K98" s="133"/>
      <c r="AG98" s="59"/>
      <c r="AH98" s="59"/>
      <c r="AI98" s="59"/>
      <c r="AJ98" s="59"/>
    </row>
    <row r="99" spans="2:36" ht="17.25">
      <c r="B99" s="247"/>
      <c r="C99" s="251"/>
      <c r="D99" s="252"/>
      <c r="E99" s="252"/>
      <c r="F99" s="247">
        <v>4239</v>
      </c>
      <c r="G99" s="304" t="s">
        <v>782</v>
      </c>
      <c r="H99" s="102"/>
      <c r="I99" s="33">
        <f>SUM(J99:K99)</f>
        <v>80</v>
      </c>
      <c r="J99" s="133">
        <v>80</v>
      </c>
      <c r="K99" s="133"/>
      <c r="AG99" s="59"/>
      <c r="AH99" s="59"/>
      <c r="AI99" s="59"/>
      <c r="AJ99" s="59"/>
    </row>
    <row r="100" spans="2:36" ht="17.25">
      <c r="B100" s="247"/>
      <c r="C100" s="251"/>
      <c r="D100" s="252"/>
      <c r="E100" s="252"/>
      <c r="F100" s="247">
        <v>4241</v>
      </c>
      <c r="G100" s="137" t="s">
        <v>783</v>
      </c>
      <c r="H100" s="102"/>
      <c r="I100" s="33">
        <f>SUM(J100:K100)</f>
        <v>400</v>
      </c>
      <c r="J100" s="133">
        <v>400</v>
      </c>
      <c r="K100" s="133"/>
      <c r="AG100" s="59"/>
      <c r="AH100" s="59"/>
      <c r="AI100" s="59"/>
      <c r="AJ100" s="59"/>
    </row>
    <row r="101" spans="2:36" ht="15" customHeight="1">
      <c r="B101" s="247">
        <v>2230</v>
      </c>
      <c r="C101" s="242" t="s">
        <v>172</v>
      </c>
      <c r="D101" s="252">
        <v>3</v>
      </c>
      <c r="E101" s="252">
        <v>0</v>
      </c>
      <c r="F101" s="255"/>
      <c r="G101" s="91" t="s">
        <v>566</v>
      </c>
      <c r="H101" s="105" t="s">
        <v>310</v>
      </c>
      <c r="I101" s="33">
        <f t="shared" si="3"/>
        <v>0</v>
      </c>
      <c r="J101" s="133">
        <f>SUM(J102)</f>
        <v>0</v>
      </c>
      <c r="K101" s="133">
        <f>SUM(K102)</f>
        <v>0</v>
      </c>
      <c r="AG101" s="59"/>
      <c r="AH101" s="59"/>
      <c r="AI101" s="59"/>
      <c r="AJ101" s="59"/>
    </row>
    <row r="102" spans="2:36" ht="15" customHeight="1">
      <c r="B102" s="247">
        <v>2231</v>
      </c>
      <c r="C102" s="251" t="s">
        <v>172</v>
      </c>
      <c r="D102" s="252">
        <v>3</v>
      </c>
      <c r="E102" s="252">
        <v>1</v>
      </c>
      <c r="F102" s="255"/>
      <c r="G102" s="96" t="s">
        <v>567</v>
      </c>
      <c r="H102" s="102" t="s">
        <v>311</v>
      </c>
      <c r="I102" s="33">
        <f t="shared" si="3"/>
        <v>0</v>
      </c>
      <c r="J102" s="133">
        <v>0</v>
      </c>
      <c r="K102" s="133">
        <v>0</v>
      </c>
      <c r="AG102" s="59"/>
      <c r="AH102" s="59"/>
      <c r="AI102" s="59"/>
      <c r="AJ102" s="59"/>
    </row>
    <row r="103" spans="2:36" ht="40.5">
      <c r="B103" s="247"/>
      <c r="C103" s="251"/>
      <c r="D103" s="252"/>
      <c r="E103" s="252"/>
      <c r="F103" s="255"/>
      <c r="G103" s="96" t="s">
        <v>976</v>
      </c>
      <c r="H103" s="97"/>
      <c r="I103" s="33">
        <f t="shared" si="3"/>
        <v>0</v>
      </c>
      <c r="J103" s="133"/>
      <c r="K103" s="133"/>
      <c r="AG103" s="59"/>
      <c r="AH103" s="59"/>
      <c r="AI103" s="59"/>
      <c r="AJ103" s="59"/>
    </row>
    <row r="104" spans="2:36" ht="26.25" customHeight="1">
      <c r="B104" s="247">
        <v>2240</v>
      </c>
      <c r="C104" s="242" t="s">
        <v>172</v>
      </c>
      <c r="D104" s="243">
        <v>4</v>
      </c>
      <c r="E104" s="243">
        <v>0</v>
      </c>
      <c r="F104" s="257"/>
      <c r="G104" s="91" t="s">
        <v>568</v>
      </c>
      <c r="H104" s="92" t="s">
        <v>312</v>
      </c>
      <c r="I104" s="33">
        <f t="shared" si="3"/>
        <v>0</v>
      </c>
      <c r="J104" s="133">
        <f>SUM(J105)</f>
        <v>0</v>
      </c>
      <c r="K104" s="133">
        <f>SUM(K105)</f>
        <v>0</v>
      </c>
      <c r="AG104" s="59"/>
      <c r="AH104" s="59"/>
      <c r="AI104" s="59"/>
      <c r="AJ104" s="59"/>
    </row>
    <row r="105" spans="2:36" ht="29.25" customHeight="1">
      <c r="B105" s="247">
        <v>2241</v>
      </c>
      <c r="C105" s="251" t="s">
        <v>172</v>
      </c>
      <c r="D105" s="252">
        <v>4</v>
      </c>
      <c r="E105" s="252">
        <v>1</v>
      </c>
      <c r="F105" s="255"/>
      <c r="G105" s="96" t="s">
        <v>568</v>
      </c>
      <c r="H105" s="102" t="s">
        <v>312</v>
      </c>
      <c r="I105" s="33">
        <f t="shared" si="3"/>
        <v>0</v>
      </c>
      <c r="J105" s="133">
        <v>0</v>
      </c>
      <c r="K105" s="133">
        <v>0</v>
      </c>
      <c r="AG105" s="59"/>
      <c r="AH105" s="59"/>
      <c r="AI105" s="59"/>
      <c r="AJ105" s="59"/>
    </row>
    <row r="106" spans="2:36" ht="27">
      <c r="B106" s="247">
        <v>2250</v>
      </c>
      <c r="C106" s="242" t="s">
        <v>172</v>
      </c>
      <c r="D106" s="243">
        <v>5</v>
      </c>
      <c r="E106" s="243">
        <v>0</v>
      </c>
      <c r="F106" s="257"/>
      <c r="G106" s="91" t="s">
        <v>570</v>
      </c>
      <c r="H106" s="92" t="s">
        <v>313</v>
      </c>
      <c r="I106" s="33">
        <f t="shared" si="3"/>
        <v>350</v>
      </c>
      <c r="J106" s="133">
        <f>SUM(J107)</f>
        <v>350</v>
      </c>
      <c r="K106" s="133">
        <f>SUM(K107)</f>
        <v>0</v>
      </c>
      <c r="AG106" s="59"/>
      <c r="AH106" s="59"/>
      <c r="AI106" s="59"/>
      <c r="AJ106" s="59"/>
    </row>
    <row r="107" spans="2:36" ht="15" customHeight="1">
      <c r="B107" s="247">
        <v>2251</v>
      </c>
      <c r="C107" s="251" t="s">
        <v>172</v>
      </c>
      <c r="D107" s="252">
        <v>5</v>
      </c>
      <c r="E107" s="252">
        <v>1</v>
      </c>
      <c r="F107" s="255"/>
      <c r="G107" s="96" t="s">
        <v>571</v>
      </c>
      <c r="H107" s="102" t="s">
        <v>314</v>
      </c>
      <c r="I107" s="33">
        <f t="shared" si="3"/>
        <v>350</v>
      </c>
      <c r="J107" s="133">
        <f>J109</f>
        <v>350</v>
      </c>
      <c r="K107" s="133">
        <v>0</v>
      </c>
      <c r="AG107" s="59"/>
      <c r="AH107" s="59"/>
      <c r="AI107" s="59"/>
      <c r="AJ107" s="59"/>
    </row>
    <row r="108" spans="2:36" ht="40.5">
      <c r="B108" s="247"/>
      <c r="C108" s="251"/>
      <c r="D108" s="252"/>
      <c r="E108" s="252"/>
      <c r="F108" s="255"/>
      <c r="G108" s="96" t="s">
        <v>976</v>
      </c>
      <c r="H108" s="97"/>
      <c r="I108" s="33">
        <f t="shared" si="3"/>
        <v>0</v>
      </c>
      <c r="J108" s="133"/>
      <c r="K108" s="133"/>
      <c r="AG108" s="59"/>
      <c r="AH108" s="59"/>
      <c r="AI108" s="59"/>
      <c r="AJ108" s="59"/>
    </row>
    <row r="109" spans="2:36" ht="17.25">
      <c r="B109" s="247"/>
      <c r="C109" s="251"/>
      <c r="D109" s="252"/>
      <c r="E109" s="252"/>
      <c r="F109" s="255">
        <v>4239</v>
      </c>
      <c r="G109" s="137" t="s">
        <v>782</v>
      </c>
      <c r="H109" s="97"/>
      <c r="I109" s="33">
        <f t="shared" si="3"/>
        <v>350</v>
      </c>
      <c r="J109" s="133">
        <v>350</v>
      </c>
      <c r="K109" s="133"/>
      <c r="AG109" s="59"/>
      <c r="AH109" s="59"/>
      <c r="AI109" s="59"/>
      <c r="AJ109" s="59"/>
    </row>
    <row r="110" spans="2:36" s="89" customFormat="1" ht="53.25" customHeight="1">
      <c r="B110" s="131">
        <v>2300</v>
      </c>
      <c r="C110" s="242" t="s">
        <v>173</v>
      </c>
      <c r="D110" s="243">
        <v>0</v>
      </c>
      <c r="E110" s="243">
        <v>0</v>
      </c>
      <c r="F110" s="257"/>
      <c r="G110" s="112" t="s">
        <v>1000</v>
      </c>
      <c r="H110" s="104" t="s">
        <v>315</v>
      </c>
      <c r="I110" s="33">
        <f t="shared" si="3"/>
        <v>1630</v>
      </c>
      <c r="J110" s="33">
        <f>SUM(J111,J118,J124,J129,J132,J135,J138)</f>
        <v>1630</v>
      </c>
      <c r="K110" s="33">
        <f>SUM(K111,K118,K124,K129,K132,K135,K138)</f>
        <v>0</v>
      </c>
      <c r="L110" s="245"/>
      <c r="M110" s="245"/>
      <c r="N110" s="245"/>
      <c r="O110" s="245"/>
      <c r="P110" s="290"/>
      <c r="AG110" s="118"/>
      <c r="AH110" s="118"/>
      <c r="AI110" s="118"/>
      <c r="AJ110" s="118"/>
    </row>
    <row r="111" spans="2:36" ht="15" customHeight="1">
      <c r="B111" s="247">
        <v>2310</v>
      </c>
      <c r="C111" s="242" t="s">
        <v>173</v>
      </c>
      <c r="D111" s="243">
        <v>1</v>
      </c>
      <c r="E111" s="243">
        <v>0</v>
      </c>
      <c r="F111" s="257"/>
      <c r="G111" s="91" t="s">
        <v>573</v>
      </c>
      <c r="H111" s="92" t="s">
        <v>318</v>
      </c>
      <c r="I111" s="33">
        <f t="shared" si="3"/>
        <v>0</v>
      </c>
      <c r="J111" s="133">
        <f>SUM(J112+J114+J116)</f>
        <v>0</v>
      </c>
      <c r="K111" s="133">
        <f>SUM(K112+K114+K116)</f>
        <v>0</v>
      </c>
      <c r="AG111" s="59"/>
      <c r="AH111" s="59"/>
      <c r="AI111" s="59"/>
      <c r="AJ111" s="59"/>
    </row>
    <row r="112" spans="2:36" ht="15" customHeight="1">
      <c r="B112" s="247">
        <v>2311</v>
      </c>
      <c r="C112" s="251" t="s">
        <v>173</v>
      </c>
      <c r="D112" s="252">
        <v>1</v>
      </c>
      <c r="E112" s="252">
        <v>1</v>
      </c>
      <c r="F112" s="255"/>
      <c r="G112" s="96" t="s">
        <v>574</v>
      </c>
      <c r="H112" s="102" t="s">
        <v>319</v>
      </c>
      <c r="I112" s="33">
        <f t="shared" si="3"/>
        <v>0</v>
      </c>
      <c r="J112" s="133">
        <v>0</v>
      </c>
      <c r="K112" s="133">
        <v>0</v>
      </c>
      <c r="AG112" s="59"/>
      <c r="AH112" s="59"/>
      <c r="AI112" s="59"/>
      <c r="AJ112" s="59"/>
    </row>
    <row r="113" spans="2:36" ht="40.5">
      <c r="B113" s="247"/>
      <c r="C113" s="251"/>
      <c r="D113" s="252"/>
      <c r="E113" s="252"/>
      <c r="F113" s="255"/>
      <c r="G113" s="96" t="s">
        <v>976</v>
      </c>
      <c r="H113" s="97"/>
      <c r="I113" s="33">
        <f t="shared" si="3"/>
        <v>0</v>
      </c>
      <c r="J113" s="133"/>
      <c r="K113" s="133"/>
      <c r="AG113" s="59"/>
      <c r="AH113" s="59"/>
      <c r="AI113" s="59"/>
      <c r="AJ113" s="59"/>
    </row>
    <row r="114" spans="2:36" ht="15" customHeight="1">
      <c r="B114" s="247">
        <v>2312</v>
      </c>
      <c r="C114" s="251" t="s">
        <v>173</v>
      </c>
      <c r="D114" s="252">
        <v>1</v>
      </c>
      <c r="E114" s="252">
        <v>2</v>
      </c>
      <c r="F114" s="255"/>
      <c r="G114" s="96" t="s">
        <v>575</v>
      </c>
      <c r="H114" s="102"/>
      <c r="I114" s="33">
        <f t="shared" si="3"/>
        <v>0</v>
      </c>
      <c r="J114" s="133">
        <v>0</v>
      </c>
      <c r="K114" s="133">
        <v>0</v>
      </c>
      <c r="AG114" s="59"/>
      <c r="AH114" s="59"/>
      <c r="AI114" s="59"/>
      <c r="AJ114" s="59"/>
    </row>
    <row r="115" spans="2:36" ht="40.5">
      <c r="B115" s="247"/>
      <c r="C115" s="251"/>
      <c r="D115" s="252"/>
      <c r="E115" s="252"/>
      <c r="F115" s="255"/>
      <c r="G115" s="96" t="s">
        <v>976</v>
      </c>
      <c r="H115" s="97"/>
      <c r="I115" s="33">
        <f t="shared" si="3"/>
        <v>0</v>
      </c>
      <c r="J115" s="133"/>
      <c r="K115" s="133"/>
      <c r="AG115" s="59"/>
      <c r="AH115" s="59"/>
      <c r="AI115" s="59"/>
      <c r="AJ115" s="59"/>
    </row>
    <row r="116" spans="2:36" ht="15" customHeight="1">
      <c r="B116" s="247">
        <v>2313</v>
      </c>
      <c r="C116" s="251" t="s">
        <v>173</v>
      </c>
      <c r="D116" s="252">
        <v>1</v>
      </c>
      <c r="E116" s="252">
        <v>3</v>
      </c>
      <c r="F116" s="255"/>
      <c r="G116" s="96" t="s">
        <v>576</v>
      </c>
      <c r="H116" s="102"/>
      <c r="I116" s="33">
        <f t="shared" si="3"/>
        <v>0</v>
      </c>
      <c r="J116" s="133">
        <v>0</v>
      </c>
      <c r="K116" s="133">
        <v>0</v>
      </c>
      <c r="AG116" s="59"/>
      <c r="AH116" s="59"/>
      <c r="AI116" s="59"/>
      <c r="AJ116" s="59"/>
    </row>
    <row r="117" spans="2:36" ht="40.5">
      <c r="B117" s="247"/>
      <c r="C117" s="251"/>
      <c r="D117" s="252"/>
      <c r="E117" s="252"/>
      <c r="F117" s="255"/>
      <c r="G117" s="96" t="s">
        <v>976</v>
      </c>
      <c r="H117" s="97"/>
      <c r="I117" s="33">
        <f t="shared" si="3"/>
        <v>0</v>
      </c>
      <c r="J117" s="133"/>
      <c r="K117" s="133"/>
      <c r="AG117" s="59"/>
      <c r="AH117" s="59"/>
      <c r="AI117" s="59"/>
      <c r="AJ117" s="59"/>
    </row>
    <row r="118" spans="2:36" ht="15" customHeight="1">
      <c r="B118" s="247">
        <v>2320</v>
      </c>
      <c r="C118" s="242" t="s">
        <v>173</v>
      </c>
      <c r="D118" s="243">
        <v>2</v>
      </c>
      <c r="E118" s="243">
        <v>0</v>
      </c>
      <c r="F118" s="257"/>
      <c r="G118" s="91" t="s">
        <v>577</v>
      </c>
      <c r="H118" s="92" t="s">
        <v>320</v>
      </c>
      <c r="I118" s="133">
        <f t="shared" si="3"/>
        <v>1630</v>
      </c>
      <c r="J118" s="133">
        <f>SUM(J119)</f>
        <v>1630</v>
      </c>
      <c r="K118" s="133">
        <f>SUM(K119)</f>
        <v>0</v>
      </c>
      <c r="AG118" s="59"/>
      <c r="AH118" s="59"/>
      <c r="AI118" s="59"/>
      <c r="AJ118" s="59"/>
    </row>
    <row r="119" spans="2:36" ht="15" customHeight="1">
      <c r="B119" s="247">
        <v>2321</v>
      </c>
      <c r="C119" s="251" t="s">
        <v>173</v>
      </c>
      <c r="D119" s="252">
        <v>2</v>
      </c>
      <c r="E119" s="252">
        <v>1</v>
      </c>
      <c r="F119" s="255"/>
      <c r="G119" s="96" t="s">
        <v>578</v>
      </c>
      <c r="H119" s="102" t="s">
        <v>321</v>
      </c>
      <c r="I119" s="33">
        <f t="shared" si="3"/>
        <v>1630</v>
      </c>
      <c r="J119" s="33">
        <f>J121+J122+J123</f>
        <v>1630</v>
      </c>
      <c r="K119" s="133">
        <v>0</v>
      </c>
      <c r="AG119" s="59"/>
      <c r="AH119" s="59"/>
      <c r="AI119" s="59"/>
      <c r="AJ119" s="59"/>
    </row>
    <row r="120" spans="2:36" ht="40.5">
      <c r="B120" s="247"/>
      <c r="C120" s="251"/>
      <c r="D120" s="252"/>
      <c r="E120" s="252"/>
      <c r="F120" s="255"/>
      <c r="G120" s="96" t="s">
        <v>976</v>
      </c>
      <c r="H120" s="97"/>
      <c r="I120" s="33">
        <f t="shared" si="3"/>
        <v>0</v>
      </c>
      <c r="J120" s="133"/>
      <c r="K120" s="133"/>
      <c r="AG120" s="59"/>
      <c r="AH120" s="59"/>
      <c r="AI120" s="59"/>
      <c r="AJ120" s="59"/>
    </row>
    <row r="121" spans="2:36" ht="17.25">
      <c r="B121" s="247"/>
      <c r="C121" s="251"/>
      <c r="D121" s="252"/>
      <c r="E121" s="252"/>
      <c r="F121" s="255">
        <v>4239</v>
      </c>
      <c r="G121" s="304" t="s">
        <v>782</v>
      </c>
      <c r="H121" s="97"/>
      <c r="I121" s="33">
        <f>J121</f>
        <v>130</v>
      </c>
      <c r="J121" s="133">
        <v>130</v>
      </c>
      <c r="K121" s="133"/>
      <c r="AG121" s="59"/>
      <c r="AH121" s="59"/>
      <c r="AI121" s="59"/>
      <c r="AJ121" s="59"/>
    </row>
    <row r="122" spans="2:36" ht="27">
      <c r="B122" s="247"/>
      <c r="C122" s="251"/>
      <c r="D122" s="252"/>
      <c r="E122" s="252"/>
      <c r="F122" s="255">
        <v>4841</v>
      </c>
      <c r="G122" s="305" t="s">
        <v>1033</v>
      </c>
      <c r="H122" s="97"/>
      <c r="I122" s="33">
        <f>J122</f>
        <v>750</v>
      </c>
      <c r="J122" s="133">
        <v>750</v>
      </c>
      <c r="K122" s="133"/>
      <c r="AG122" s="59"/>
      <c r="AH122" s="59"/>
      <c r="AI122" s="59"/>
      <c r="AJ122" s="59"/>
    </row>
    <row r="123" spans="2:36" ht="27">
      <c r="B123" s="247"/>
      <c r="C123" s="251"/>
      <c r="D123" s="252"/>
      <c r="E123" s="252"/>
      <c r="F123" s="255">
        <v>4842</v>
      </c>
      <c r="G123" s="137" t="s">
        <v>854</v>
      </c>
      <c r="H123" s="97"/>
      <c r="I123" s="133">
        <f t="shared" si="3"/>
        <v>750</v>
      </c>
      <c r="J123" s="133">
        <v>750</v>
      </c>
      <c r="K123" s="133"/>
      <c r="AG123" s="59"/>
      <c r="AH123" s="59"/>
      <c r="AI123" s="59"/>
      <c r="AJ123" s="59"/>
    </row>
    <row r="124" spans="2:36" ht="27">
      <c r="B124" s="247">
        <v>2330</v>
      </c>
      <c r="C124" s="242" t="s">
        <v>173</v>
      </c>
      <c r="D124" s="243">
        <v>3</v>
      </c>
      <c r="E124" s="243">
        <v>0</v>
      </c>
      <c r="F124" s="257"/>
      <c r="G124" s="91" t="s">
        <v>579</v>
      </c>
      <c r="H124" s="92" t="s">
        <v>322</v>
      </c>
      <c r="I124" s="33">
        <f t="shared" si="3"/>
        <v>0</v>
      </c>
      <c r="J124" s="133">
        <f>SUM(J125+J127)</f>
        <v>0</v>
      </c>
      <c r="K124" s="133">
        <f>SUM(K125)</f>
        <v>0</v>
      </c>
      <c r="AG124" s="59"/>
      <c r="AH124" s="59"/>
      <c r="AI124" s="59"/>
      <c r="AJ124" s="59"/>
    </row>
    <row r="125" spans="2:36" ht="15" customHeight="1">
      <c r="B125" s="247">
        <v>2331</v>
      </c>
      <c r="C125" s="251" t="s">
        <v>173</v>
      </c>
      <c r="D125" s="252">
        <v>3</v>
      </c>
      <c r="E125" s="252">
        <v>1</v>
      </c>
      <c r="F125" s="255"/>
      <c r="G125" s="96" t="s">
        <v>580</v>
      </c>
      <c r="H125" s="102" t="s">
        <v>323</v>
      </c>
      <c r="I125" s="33">
        <f t="shared" si="3"/>
        <v>0</v>
      </c>
      <c r="J125" s="133">
        <v>0</v>
      </c>
      <c r="K125" s="133">
        <v>0</v>
      </c>
      <c r="AG125" s="59"/>
      <c r="AH125" s="59"/>
      <c r="AI125" s="59"/>
      <c r="AJ125" s="59"/>
    </row>
    <row r="126" spans="2:36" ht="40.5">
      <c r="B126" s="247"/>
      <c r="C126" s="251"/>
      <c r="D126" s="252"/>
      <c r="E126" s="252"/>
      <c r="F126" s="255"/>
      <c r="G126" s="96" t="s">
        <v>976</v>
      </c>
      <c r="H126" s="97"/>
      <c r="I126" s="33">
        <f>SUM(J126:K126)</f>
        <v>0</v>
      </c>
      <c r="J126" s="133"/>
      <c r="K126" s="133"/>
      <c r="AG126" s="59"/>
      <c r="AH126" s="59"/>
      <c r="AI126" s="59"/>
      <c r="AJ126" s="59"/>
    </row>
    <row r="127" spans="2:36" ht="15" customHeight="1">
      <c r="B127" s="247">
        <v>2332</v>
      </c>
      <c r="C127" s="251" t="s">
        <v>173</v>
      </c>
      <c r="D127" s="252">
        <v>3</v>
      </c>
      <c r="E127" s="252">
        <v>2</v>
      </c>
      <c r="F127" s="255"/>
      <c r="G127" s="96" t="s">
        <v>581</v>
      </c>
      <c r="H127" s="102"/>
      <c r="I127" s="33">
        <f aca="true" t="shared" si="4" ref="I127:I159">SUM(J127:K127)</f>
        <v>0</v>
      </c>
      <c r="J127" s="133">
        <v>0</v>
      </c>
      <c r="K127" s="133">
        <v>0</v>
      </c>
      <c r="AG127" s="59"/>
      <c r="AH127" s="59"/>
      <c r="AI127" s="59"/>
      <c r="AJ127" s="59"/>
    </row>
    <row r="128" spans="2:36" ht="40.5">
      <c r="B128" s="247"/>
      <c r="C128" s="251"/>
      <c r="D128" s="252"/>
      <c r="E128" s="252"/>
      <c r="F128" s="255"/>
      <c r="G128" s="96" t="s">
        <v>976</v>
      </c>
      <c r="H128" s="97"/>
      <c r="I128" s="33">
        <f t="shared" si="4"/>
        <v>0</v>
      </c>
      <c r="J128" s="133"/>
      <c r="K128" s="133"/>
      <c r="AG128" s="59"/>
      <c r="AH128" s="59"/>
      <c r="AI128" s="59"/>
      <c r="AJ128" s="59"/>
    </row>
    <row r="129" spans="2:36" ht="15" customHeight="1">
      <c r="B129" s="247">
        <v>2340</v>
      </c>
      <c r="C129" s="242" t="s">
        <v>173</v>
      </c>
      <c r="D129" s="243">
        <v>4</v>
      </c>
      <c r="E129" s="243">
        <v>0</v>
      </c>
      <c r="F129" s="257"/>
      <c r="G129" s="91" t="s">
        <v>582</v>
      </c>
      <c r="H129" s="102"/>
      <c r="I129" s="33">
        <f t="shared" si="4"/>
        <v>0</v>
      </c>
      <c r="J129" s="133">
        <f>SUM(J130)</f>
        <v>0</v>
      </c>
      <c r="K129" s="133">
        <f>SUM(K130)</f>
        <v>0</v>
      </c>
      <c r="AG129" s="59"/>
      <c r="AH129" s="59"/>
      <c r="AI129" s="59"/>
      <c r="AJ129" s="59"/>
    </row>
    <row r="130" spans="2:36" ht="15" customHeight="1">
      <c r="B130" s="247">
        <v>2341</v>
      </c>
      <c r="C130" s="251" t="s">
        <v>173</v>
      </c>
      <c r="D130" s="252">
        <v>4</v>
      </c>
      <c r="E130" s="252">
        <v>1</v>
      </c>
      <c r="F130" s="255"/>
      <c r="G130" s="96" t="s">
        <v>583</v>
      </c>
      <c r="H130" s="102"/>
      <c r="I130" s="33">
        <f t="shared" si="4"/>
        <v>0</v>
      </c>
      <c r="J130" s="133">
        <v>0</v>
      </c>
      <c r="K130" s="133">
        <v>0</v>
      </c>
      <c r="AG130" s="59"/>
      <c r="AH130" s="59"/>
      <c r="AI130" s="59"/>
      <c r="AJ130" s="59"/>
    </row>
    <row r="131" spans="2:36" ht="40.5">
      <c r="B131" s="247"/>
      <c r="C131" s="251"/>
      <c r="D131" s="252"/>
      <c r="E131" s="252"/>
      <c r="F131" s="255"/>
      <c r="G131" s="96" t="s">
        <v>976</v>
      </c>
      <c r="H131" s="97"/>
      <c r="I131" s="33">
        <f t="shared" si="4"/>
        <v>0</v>
      </c>
      <c r="J131" s="133"/>
      <c r="K131" s="133"/>
      <c r="AG131" s="59"/>
      <c r="AH131" s="59"/>
      <c r="AI131" s="59"/>
      <c r="AJ131" s="59"/>
    </row>
    <row r="132" spans="2:36" ht="15" customHeight="1">
      <c r="B132" s="247">
        <v>2350</v>
      </c>
      <c r="C132" s="242" t="s">
        <v>173</v>
      </c>
      <c r="D132" s="243">
        <v>5</v>
      </c>
      <c r="E132" s="243">
        <v>0</v>
      </c>
      <c r="F132" s="257"/>
      <c r="G132" s="91" t="s">
        <v>584</v>
      </c>
      <c r="H132" s="92" t="s">
        <v>324</v>
      </c>
      <c r="I132" s="33">
        <f t="shared" si="4"/>
        <v>0</v>
      </c>
      <c r="J132" s="133">
        <f>SUM(J133)</f>
        <v>0</v>
      </c>
      <c r="K132" s="133">
        <f>SUM(K133)</f>
        <v>0</v>
      </c>
      <c r="AG132" s="59"/>
      <c r="AH132" s="59"/>
      <c r="AI132" s="59"/>
      <c r="AJ132" s="59"/>
    </row>
    <row r="133" spans="2:36" ht="15" customHeight="1">
      <c r="B133" s="247">
        <v>2351</v>
      </c>
      <c r="C133" s="251" t="s">
        <v>173</v>
      </c>
      <c r="D133" s="252">
        <v>5</v>
      </c>
      <c r="E133" s="252">
        <v>1</v>
      </c>
      <c r="F133" s="255"/>
      <c r="G133" s="96" t="s">
        <v>585</v>
      </c>
      <c r="H133" s="102" t="s">
        <v>324</v>
      </c>
      <c r="I133" s="33">
        <f t="shared" si="4"/>
        <v>0</v>
      </c>
      <c r="J133" s="133">
        <v>0</v>
      </c>
      <c r="K133" s="133">
        <v>0</v>
      </c>
      <c r="AG133" s="59"/>
      <c r="AH133" s="59"/>
      <c r="AI133" s="59"/>
      <c r="AJ133" s="59"/>
    </row>
    <row r="134" spans="2:36" ht="40.5">
      <c r="B134" s="247"/>
      <c r="C134" s="251"/>
      <c r="D134" s="252"/>
      <c r="E134" s="252"/>
      <c r="F134" s="255"/>
      <c r="G134" s="96" t="s">
        <v>976</v>
      </c>
      <c r="H134" s="97"/>
      <c r="I134" s="33">
        <f t="shared" si="4"/>
        <v>0</v>
      </c>
      <c r="J134" s="133"/>
      <c r="K134" s="133"/>
      <c r="AG134" s="59"/>
      <c r="AH134" s="59"/>
      <c r="AI134" s="59"/>
      <c r="AJ134" s="59"/>
    </row>
    <row r="135" spans="2:36" ht="40.5">
      <c r="B135" s="247">
        <v>2360</v>
      </c>
      <c r="C135" s="242" t="s">
        <v>173</v>
      </c>
      <c r="D135" s="243">
        <v>6</v>
      </c>
      <c r="E135" s="243">
        <v>0</v>
      </c>
      <c r="F135" s="257"/>
      <c r="G135" s="91" t="s">
        <v>586</v>
      </c>
      <c r="H135" s="92" t="s">
        <v>325</v>
      </c>
      <c r="I135" s="33">
        <f t="shared" si="4"/>
        <v>0</v>
      </c>
      <c r="J135" s="133">
        <f>SUM(J136)</f>
        <v>0</v>
      </c>
      <c r="K135" s="133">
        <f>SUM(K136)</f>
        <v>0</v>
      </c>
      <c r="AG135" s="59"/>
      <c r="AH135" s="59"/>
      <c r="AI135" s="59"/>
      <c r="AJ135" s="59"/>
    </row>
    <row r="136" spans="2:36" ht="25.5" customHeight="1">
      <c r="B136" s="247">
        <v>2361</v>
      </c>
      <c r="C136" s="251" t="s">
        <v>173</v>
      </c>
      <c r="D136" s="252">
        <v>6</v>
      </c>
      <c r="E136" s="252">
        <v>1</v>
      </c>
      <c r="F136" s="255"/>
      <c r="G136" s="96" t="s">
        <v>587</v>
      </c>
      <c r="H136" s="102" t="s">
        <v>326</v>
      </c>
      <c r="I136" s="33">
        <f t="shared" si="4"/>
        <v>0</v>
      </c>
      <c r="J136" s="133">
        <v>0</v>
      </c>
      <c r="K136" s="133">
        <v>0</v>
      </c>
      <c r="AG136" s="59"/>
      <c r="AH136" s="59"/>
      <c r="AI136" s="59"/>
      <c r="AJ136" s="59"/>
    </row>
    <row r="137" spans="2:36" ht="40.5">
      <c r="B137" s="247"/>
      <c r="C137" s="251"/>
      <c r="D137" s="252"/>
      <c r="E137" s="252"/>
      <c r="F137" s="255"/>
      <c r="G137" s="96" t="s">
        <v>976</v>
      </c>
      <c r="H137" s="97"/>
      <c r="I137" s="33">
        <f t="shared" si="4"/>
        <v>0</v>
      </c>
      <c r="J137" s="133"/>
      <c r="K137" s="133"/>
      <c r="AG137" s="59"/>
      <c r="AH137" s="59"/>
      <c r="AI137" s="59"/>
      <c r="AJ137" s="59"/>
    </row>
    <row r="138" spans="2:36" ht="25.5" customHeight="1">
      <c r="B138" s="247">
        <v>2370</v>
      </c>
      <c r="C138" s="242" t="s">
        <v>173</v>
      </c>
      <c r="D138" s="243">
        <v>7</v>
      </c>
      <c r="E138" s="243">
        <v>0</v>
      </c>
      <c r="F138" s="257"/>
      <c r="G138" s="91" t="s">
        <v>982</v>
      </c>
      <c r="H138" s="92" t="s">
        <v>327</v>
      </c>
      <c r="I138" s="33">
        <f t="shared" si="4"/>
        <v>0</v>
      </c>
      <c r="J138" s="133">
        <f>SUM(J139)</f>
        <v>0</v>
      </c>
      <c r="K138" s="133">
        <f>SUM(K139)</f>
        <v>0</v>
      </c>
      <c r="AG138" s="59"/>
      <c r="AH138" s="59"/>
      <c r="AI138" s="59"/>
      <c r="AJ138" s="59"/>
    </row>
    <row r="139" spans="2:36" ht="27">
      <c r="B139" s="247">
        <v>2371</v>
      </c>
      <c r="C139" s="251" t="s">
        <v>173</v>
      </c>
      <c r="D139" s="252">
        <v>7</v>
      </c>
      <c r="E139" s="252">
        <v>1</v>
      </c>
      <c r="F139" s="255"/>
      <c r="G139" s="96" t="s">
        <v>589</v>
      </c>
      <c r="H139" s="102" t="s">
        <v>328</v>
      </c>
      <c r="I139" s="33">
        <f t="shared" si="4"/>
        <v>0</v>
      </c>
      <c r="J139" s="133">
        <v>0</v>
      </c>
      <c r="K139" s="133">
        <v>0</v>
      </c>
      <c r="AG139" s="59"/>
      <c r="AH139" s="59"/>
      <c r="AI139" s="59"/>
      <c r="AJ139" s="59"/>
    </row>
    <row r="140" spans="2:36" ht="40.5">
      <c r="B140" s="247"/>
      <c r="C140" s="251"/>
      <c r="D140" s="252"/>
      <c r="E140" s="252"/>
      <c r="F140" s="255"/>
      <c r="G140" s="96" t="s">
        <v>976</v>
      </c>
      <c r="H140" s="97"/>
      <c r="I140" s="33">
        <f t="shared" si="4"/>
        <v>0</v>
      </c>
      <c r="J140" s="133"/>
      <c r="K140" s="133"/>
      <c r="AG140" s="59"/>
      <c r="AH140" s="59"/>
      <c r="AI140" s="59"/>
      <c r="AJ140" s="59"/>
    </row>
    <row r="141" spans="2:36" s="89" customFormat="1" ht="40.5" customHeight="1">
      <c r="B141" s="131">
        <v>2400</v>
      </c>
      <c r="C141" s="242" t="s">
        <v>174</v>
      </c>
      <c r="D141" s="243">
        <v>0</v>
      </c>
      <c r="E141" s="243">
        <v>0</v>
      </c>
      <c r="F141" s="257"/>
      <c r="G141" s="112" t="s">
        <v>998</v>
      </c>
      <c r="H141" s="104" t="s">
        <v>329</v>
      </c>
      <c r="I141" s="33">
        <f t="shared" si="4"/>
        <v>73660.7</v>
      </c>
      <c r="J141" s="33">
        <f>SUM(J142,J147,J158,J167,J174,J188,J191,J200,J213)</f>
        <v>15574</v>
      </c>
      <c r="K141" s="33">
        <f>SUM(K142,K147,K158,K167,K174,K188,K191,K200,K213)</f>
        <v>58086.7</v>
      </c>
      <c r="L141" s="245"/>
      <c r="M141" s="245"/>
      <c r="N141" s="245"/>
      <c r="O141" s="245"/>
      <c r="P141" s="290"/>
      <c r="AG141" s="90"/>
      <c r="AH141" s="90"/>
      <c r="AI141" s="90"/>
      <c r="AJ141" s="90"/>
    </row>
    <row r="142" spans="2:36" ht="29.25" customHeight="1">
      <c r="B142" s="247">
        <v>2410</v>
      </c>
      <c r="C142" s="242" t="s">
        <v>174</v>
      </c>
      <c r="D142" s="243">
        <v>1</v>
      </c>
      <c r="E142" s="243">
        <v>0</v>
      </c>
      <c r="F142" s="257"/>
      <c r="G142" s="91" t="s">
        <v>590</v>
      </c>
      <c r="H142" s="92" t="s">
        <v>331</v>
      </c>
      <c r="I142" s="33">
        <f t="shared" si="4"/>
        <v>0</v>
      </c>
      <c r="J142" s="133">
        <f>SUM(J143,J145)</f>
        <v>0</v>
      </c>
      <c r="K142" s="133">
        <f>SUM(K143)</f>
        <v>0</v>
      </c>
      <c r="AG142" s="59"/>
      <c r="AH142" s="59"/>
      <c r="AI142" s="59"/>
      <c r="AJ142" s="59"/>
    </row>
    <row r="143" spans="2:36" ht="27">
      <c r="B143" s="247">
        <v>2411</v>
      </c>
      <c r="C143" s="251" t="s">
        <v>174</v>
      </c>
      <c r="D143" s="252">
        <v>1</v>
      </c>
      <c r="E143" s="252">
        <v>1</v>
      </c>
      <c r="F143" s="255"/>
      <c r="G143" s="96" t="s">
        <v>591</v>
      </c>
      <c r="H143" s="97" t="s">
        <v>332</v>
      </c>
      <c r="I143" s="33">
        <f t="shared" si="4"/>
        <v>0</v>
      </c>
      <c r="J143" s="133">
        <v>0</v>
      </c>
      <c r="K143" s="133">
        <v>0</v>
      </c>
      <c r="AG143" s="59"/>
      <c r="AH143" s="59"/>
      <c r="AI143" s="59"/>
      <c r="AJ143" s="59"/>
    </row>
    <row r="144" spans="2:36" ht="40.5">
      <c r="B144" s="247"/>
      <c r="C144" s="251"/>
      <c r="D144" s="252"/>
      <c r="E144" s="252"/>
      <c r="F144" s="255"/>
      <c r="G144" s="96" t="s">
        <v>976</v>
      </c>
      <c r="H144" s="97"/>
      <c r="I144" s="33">
        <f t="shared" si="4"/>
        <v>0</v>
      </c>
      <c r="J144" s="133"/>
      <c r="K144" s="133"/>
      <c r="AG144" s="59"/>
      <c r="AH144" s="59"/>
      <c r="AI144" s="59"/>
      <c r="AJ144" s="59"/>
    </row>
    <row r="145" spans="2:36" ht="27">
      <c r="B145" s="247">
        <v>2412</v>
      </c>
      <c r="C145" s="251" t="s">
        <v>174</v>
      </c>
      <c r="D145" s="252">
        <v>1</v>
      </c>
      <c r="E145" s="252">
        <v>2</v>
      </c>
      <c r="F145" s="255"/>
      <c r="G145" s="96" t="s">
        <v>592</v>
      </c>
      <c r="H145" s="102" t="s">
        <v>333</v>
      </c>
      <c r="I145" s="33">
        <f t="shared" si="4"/>
        <v>0</v>
      </c>
      <c r="J145" s="133">
        <v>0</v>
      </c>
      <c r="K145" s="133">
        <v>0</v>
      </c>
      <c r="AG145" s="59"/>
      <c r="AH145" s="59"/>
      <c r="AI145" s="59"/>
      <c r="AJ145" s="59"/>
    </row>
    <row r="146" spans="2:36" ht="40.5">
      <c r="B146" s="247"/>
      <c r="C146" s="251"/>
      <c r="D146" s="252"/>
      <c r="E146" s="252"/>
      <c r="F146" s="255"/>
      <c r="G146" s="96" t="s">
        <v>976</v>
      </c>
      <c r="H146" s="97"/>
      <c r="I146" s="33">
        <f t="shared" si="4"/>
        <v>0</v>
      </c>
      <c r="J146" s="133"/>
      <c r="K146" s="133"/>
      <c r="AG146" s="59"/>
      <c r="AH146" s="59"/>
      <c r="AI146" s="59"/>
      <c r="AJ146" s="59"/>
    </row>
    <row r="147" spans="2:36" ht="39.75" customHeight="1">
      <c r="B147" s="247">
        <v>2420</v>
      </c>
      <c r="C147" s="242" t="s">
        <v>174</v>
      </c>
      <c r="D147" s="243">
        <v>2</v>
      </c>
      <c r="E147" s="243">
        <v>0</v>
      </c>
      <c r="F147" s="257"/>
      <c r="G147" s="91" t="s">
        <v>593</v>
      </c>
      <c r="H147" s="92" t="s">
        <v>334</v>
      </c>
      <c r="I147" s="133">
        <f t="shared" si="4"/>
        <v>80</v>
      </c>
      <c r="J147" s="133">
        <f>SUM(J148,J151,J153,J155)</f>
        <v>80</v>
      </c>
      <c r="K147" s="133">
        <f>SUM(K148,K155)</f>
        <v>0</v>
      </c>
      <c r="AG147" s="59"/>
      <c r="AH147" s="59"/>
      <c r="AI147" s="59"/>
      <c r="AJ147" s="59"/>
    </row>
    <row r="148" spans="2:36" ht="15" customHeight="1">
      <c r="B148" s="247">
        <v>2421</v>
      </c>
      <c r="C148" s="251" t="s">
        <v>174</v>
      </c>
      <c r="D148" s="252">
        <v>2</v>
      </c>
      <c r="E148" s="252">
        <v>1</v>
      </c>
      <c r="F148" s="255"/>
      <c r="G148" s="96" t="s">
        <v>594</v>
      </c>
      <c r="H148" s="102" t="s">
        <v>335</v>
      </c>
      <c r="I148" s="33">
        <f t="shared" si="4"/>
        <v>80</v>
      </c>
      <c r="J148" s="133">
        <f>J150</f>
        <v>80</v>
      </c>
      <c r="K148" s="133">
        <f>SUM(K150:K150)</f>
        <v>0</v>
      </c>
      <c r="AG148" s="59"/>
      <c r="AH148" s="59"/>
      <c r="AI148" s="59"/>
      <c r="AJ148" s="59"/>
    </row>
    <row r="149" spans="2:36" ht="40.5">
      <c r="B149" s="247"/>
      <c r="C149" s="251"/>
      <c r="D149" s="252"/>
      <c r="E149" s="252"/>
      <c r="F149" s="255"/>
      <c r="G149" s="96" t="s">
        <v>976</v>
      </c>
      <c r="H149" s="97"/>
      <c r="I149" s="33">
        <f t="shared" si="4"/>
        <v>0</v>
      </c>
      <c r="J149" s="133"/>
      <c r="K149" s="133"/>
      <c r="AG149" s="59"/>
      <c r="AH149" s="59"/>
      <c r="AI149" s="59"/>
      <c r="AJ149" s="59"/>
    </row>
    <row r="150" spans="2:36" ht="15" customHeight="1">
      <c r="B150" s="247"/>
      <c r="C150" s="251"/>
      <c r="D150" s="252"/>
      <c r="E150" s="252"/>
      <c r="F150" s="247">
        <v>4235</v>
      </c>
      <c r="G150" s="53" t="s">
        <v>779</v>
      </c>
      <c r="H150" s="97"/>
      <c r="I150" s="133">
        <f t="shared" si="4"/>
        <v>80</v>
      </c>
      <c r="J150" s="133">
        <v>80</v>
      </c>
      <c r="K150" s="133"/>
      <c r="AG150" s="59"/>
      <c r="AH150" s="59"/>
      <c r="AI150" s="59"/>
      <c r="AJ150" s="59"/>
    </row>
    <row r="151" spans="2:36" ht="15" customHeight="1">
      <c r="B151" s="247">
        <v>2422</v>
      </c>
      <c r="C151" s="251" t="s">
        <v>174</v>
      </c>
      <c r="D151" s="252">
        <v>2</v>
      </c>
      <c r="E151" s="252">
        <v>2</v>
      </c>
      <c r="F151" s="255"/>
      <c r="G151" s="96" t="s">
        <v>595</v>
      </c>
      <c r="H151" s="102" t="s">
        <v>336</v>
      </c>
      <c r="I151" s="33">
        <f t="shared" si="4"/>
        <v>0</v>
      </c>
      <c r="J151" s="133">
        <v>0</v>
      </c>
      <c r="K151" s="133">
        <v>0</v>
      </c>
      <c r="AG151" s="59"/>
      <c r="AH151" s="59"/>
      <c r="AI151" s="59"/>
      <c r="AJ151" s="59"/>
    </row>
    <row r="152" spans="2:36" ht="40.5">
      <c r="B152" s="247"/>
      <c r="C152" s="251"/>
      <c r="D152" s="252"/>
      <c r="E152" s="252"/>
      <c r="F152" s="255"/>
      <c r="G152" s="96" t="s">
        <v>976</v>
      </c>
      <c r="H152" s="97"/>
      <c r="I152" s="33">
        <f t="shared" si="4"/>
        <v>0</v>
      </c>
      <c r="J152" s="133"/>
      <c r="K152" s="133"/>
      <c r="AG152" s="59"/>
      <c r="AH152" s="59"/>
      <c r="AI152" s="59"/>
      <c r="AJ152" s="59"/>
    </row>
    <row r="153" spans="2:36" ht="17.25">
      <c r="B153" s="247">
        <v>2423</v>
      </c>
      <c r="C153" s="251" t="s">
        <v>174</v>
      </c>
      <c r="D153" s="252">
        <v>2</v>
      </c>
      <c r="E153" s="252">
        <v>3</v>
      </c>
      <c r="F153" s="255"/>
      <c r="G153" s="96" t="s">
        <v>596</v>
      </c>
      <c r="H153" s="102" t="s">
        <v>337</v>
      </c>
      <c r="I153" s="33">
        <f t="shared" si="4"/>
        <v>0</v>
      </c>
      <c r="J153" s="133">
        <v>0</v>
      </c>
      <c r="K153" s="133">
        <v>0</v>
      </c>
      <c r="AG153" s="59"/>
      <c r="AH153" s="59"/>
      <c r="AI153" s="59"/>
      <c r="AJ153" s="59"/>
    </row>
    <row r="154" spans="2:36" ht="40.5">
      <c r="B154" s="247"/>
      <c r="C154" s="251"/>
      <c r="D154" s="252"/>
      <c r="E154" s="252"/>
      <c r="F154" s="255"/>
      <c r="G154" s="96" t="s">
        <v>976</v>
      </c>
      <c r="H154" s="97"/>
      <c r="I154" s="33">
        <f t="shared" si="4"/>
        <v>0</v>
      </c>
      <c r="J154" s="133"/>
      <c r="K154" s="133"/>
      <c r="AG154" s="59"/>
      <c r="AH154" s="59"/>
      <c r="AI154" s="59"/>
      <c r="AJ154" s="59"/>
    </row>
    <row r="155" spans="2:36" ht="15" customHeight="1">
      <c r="B155" s="247">
        <v>2424</v>
      </c>
      <c r="C155" s="251" t="s">
        <v>174</v>
      </c>
      <c r="D155" s="252">
        <v>2</v>
      </c>
      <c r="E155" s="252">
        <v>4</v>
      </c>
      <c r="F155" s="255"/>
      <c r="G155" s="96" t="s">
        <v>597</v>
      </c>
      <c r="H155" s="102"/>
      <c r="I155" s="33">
        <f t="shared" si="4"/>
        <v>0</v>
      </c>
      <c r="J155" s="133">
        <v>0</v>
      </c>
      <c r="K155" s="133">
        <f>K157</f>
        <v>0</v>
      </c>
      <c r="AG155" s="59"/>
      <c r="AH155" s="59"/>
      <c r="AI155" s="59"/>
      <c r="AJ155" s="59"/>
    </row>
    <row r="156" spans="2:36" ht="40.5">
      <c r="B156" s="247"/>
      <c r="C156" s="251"/>
      <c r="D156" s="252"/>
      <c r="E156" s="252"/>
      <c r="F156" s="255"/>
      <c r="G156" s="96" t="s">
        <v>976</v>
      </c>
      <c r="H156" s="97"/>
      <c r="I156" s="33">
        <f t="shared" si="4"/>
        <v>0</v>
      </c>
      <c r="J156" s="133"/>
      <c r="K156" s="133"/>
      <c r="AG156" s="59"/>
      <c r="AH156" s="59"/>
      <c r="AI156" s="59"/>
      <c r="AJ156" s="59"/>
    </row>
    <row r="157" spans="2:36" ht="17.25" hidden="1">
      <c r="B157" s="247"/>
      <c r="C157" s="251"/>
      <c r="D157" s="252"/>
      <c r="E157" s="252"/>
      <c r="F157" s="255">
        <v>5112</v>
      </c>
      <c r="G157" s="137" t="s">
        <v>863</v>
      </c>
      <c r="H157" s="97"/>
      <c r="I157" s="33">
        <f>SUM(J157:K157)</f>
        <v>0</v>
      </c>
      <c r="J157" s="133"/>
      <c r="K157" s="133"/>
      <c r="AG157" s="59"/>
      <c r="AH157" s="59"/>
      <c r="AI157" s="59"/>
      <c r="AJ157" s="59"/>
    </row>
    <row r="158" spans="2:36" ht="15" customHeight="1">
      <c r="B158" s="247">
        <v>2430</v>
      </c>
      <c r="C158" s="242" t="s">
        <v>174</v>
      </c>
      <c r="D158" s="243">
        <v>3</v>
      </c>
      <c r="E158" s="243">
        <v>0</v>
      </c>
      <c r="F158" s="257"/>
      <c r="G158" s="91" t="s">
        <v>598</v>
      </c>
      <c r="H158" s="92" t="s">
        <v>338</v>
      </c>
      <c r="I158" s="33">
        <f t="shared" si="4"/>
        <v>0</v>
      </c>
      <c r="J158" s="133">
        <f>SUM(J159,J161,J163,J165)</f>
        <v>0</v>
      </c>
      <c r="K158" s="133">
        <f>SUM(K159,K161,K163,K165)</f>
        <v>0</v>
      </c>
      <c r="AG158" s="59"/>
      <c r="AH158" s="59"/>
      <c r="AI158" s="59"/>
      <c r="AJ158" s="59"/>
    </row>
    <row r="159" spans="2:36" ht="15" customHeight="1">
      <c r="B159" s="247">
        <v>2431</v>
      </c>
      <c r="C159" s="251" t="s">
        <v>174</v>
      </c>
      <c r="D159" s="252">
        <v>3</v>
      </c>
      <c r="E159" s="252">
        <v>1</v>
      </c>
      <c r="F159" s="255"/>
      <c r="G159" s="96" t="s">
        <v>599</v>
      </c>
      <c r="H159" s="102" t="s">
        <v>339</v>
      </c>
      <c r="I159" s="33">
        <f t="shared" si="4"/>
        <v>0</v>
      </c>
      <c r="J159" s="133">
        <v>0</v>
      </c>
      <c r="K159" s="133">
        <v>0</v>
      </c>
      <c r="AG159" s="59"/>
      <c r="AH159" s="59"/>
      <c r="AI159" s="59"/>
      <c r="AJ159" s="59"/>
    </row>
    <row r="160" spans="2:36" ht="40.5">
      <c r="B160" s="247"/>
      <c r="C160" s="251"/>
      <c r="D160" s="252"/>
      <c r="E160" s="252"/>
      <c r="F160" s="255"/>
      <c r="G160" s="96" t="s">
        <v>976</v>
      </c>
      <c r="H160" s="97"/>
      <c r="I160" s="33">
        <f aca="true" t="shared" si="5" ref="I160:I195">SUM(J160:K160)</f>
        <v>0</v>
      </c>
      <c r="J160" s="133"/>
      <c r="K160" s="133"/>
      <c r="AG160" s="59"/>
      <c r="AH160" s="59"/>
      <c r="AI160" s="59"/>
      <c r="AJ160" s="59"/>
    </row>
    <row r="161" spans="2:36" ht="17.25">
      <c r="B161" s="247">
        <v>2432</v>
      </c>
      <c r="C161" s="251" t="s">
        <v>174</v>
      </c>
      <c r="D161" s="252">
        <v>3</v>
      </c>
      <c r="E161" s="252">
        <v>2</v>
      </c>
      <c r="F161" s="255"/>
      <c r="G161" s="96" t="s">
        <v>600</v>
      </c>
      <c r="H161" s="102" t="s">
        <v>340</v>
      </c>
      <c r="I161" s="33">
        <f t="shared" si="5"/>
        <v>0</v>
      </c>
      <c r="J161" s="133">
        <v>0</v>
      </c>
      <c r="K161" s="133">
        <v>0</v>
      </c>
      <c r="AG161" s="59"/>
      <c r="AH161" s="59"/>
      <c r="AI161" s="59"/>
      <c r="AJ161" s="59"/>
    </row>
    <row r="162" spans="2:36" ht="40.5">
      <c r="B162" s="247"/>
      <c r="C162" s="251"/>
      <c r="D162" s="252"/>
      <c r="E162" s="252"/>
      <c r="F162" s="255"/>
      <c r="G162" s="96" t="s">
        <v>976</v>
      </c>
      <c r="H162" s="97"/>
      <c r="I162" s="33">
        <f t="shared" si="5"/>
        <v>0</v>
      </c>
      <c r="J162" s="133"/>
      <c r="K162" s="133"/>
      <c r="AG162" s="59"/>
      <c r="AH162" s="59"/>
      <c r="AI162" s="59"/>
      <c r="AJ162" s="59"/>
    </row>
    <row r="163" spans="2:36" ht="15" customHeight="1">
      <c r="B163" s="247">
        <v>2433</v>
      </c>
      <c r="C163" s="251" t="s">
        <v>174</v>
      </c>
      <c r="D163" s="252">
        <v>3</v>
      </c>
      <c r="E163" s="252">
        <v>3</v>
      </c>
      <c r="F163" s="255"/>
      <c r="G163" s="96" t="s">
        <v>601</v>
      </c>
      <c r="H163" s="102" t="s">
        <v>341</v>
      </c>
      <c r="I163" s="33">
        <f t="shared" si="5"/>
        <v>0</v>
      </c>
      <c r="J163" s="133">
        <v>0</v>
      </c>
      <c r="K163" s="133">
        <v>0</v>
      </c>
      <c r="AG163" s="59"/>
      <c r="AH163" s="59"/>
      <c r="AI163" s="59"/>
      <c r="AJ163" s="59"/>
    </row>
    <row r="164" spans="2:36" ht="38.25" customHeight="1">
      <c r="B164" s="247"/>
      <c r="C164" s="251"/>
      <c r="D164" s="252"/>
      <c r="E164" s="252"/>
      <c r="F164" s="255"/>
      <c r="G164" s="96" t="s">
        <v>976</v>
      </c>
      <c r="H164" s="97"/>
      <c r="I164" s="33">
        <f t="shared" si="5"/>
        <v>0</v>
      </c>
      <c r="J164" s="133"/>
      <c r="K164" s="133"/>
      <c r="AG164" s="59"/>
      <c r="AH164" s="59"/>
      <c r="AI164" s="59"/>
      <c r="AJ164" s="59"/>
    </row>
    <row r="165" spans="2:36" ht="15" customHeight="1">
      <c r="B165" s="247">
        <v>2435</v>
      </c>
      <c r="C165" s="242"/>
      <c r="D165" s="243"/>
      <c r="E165" s="243"/>
      <c r="F165" s="257"/>
      <c r="G165" s="96" t="s">
        <v>603</v>
      </c>
      <c r="H165" s="92"/>
      <c r="I165" s="33">
        <f t="shared" si="5"/>
        <v>0</v>
      </c>
      <c r="J165" s="133">
        <v>0</v>
      </c>
      <c r="K165" s="133">
        <v>0</v>
      </c>
      <c r="AG165" s="59"/>
      <c r="AH165" s="59"/>
      <c r="AI165" s="59"/>
      <c r="AJ165" s="59"/>
    </row>
    <row r="166" spans="2:36" ht="40.5">
      <c r="B166" s="247"/>
      <c r="C166" s="242"/>
      <c r="D166" s="243"/>
      <c r="E166" s="243"/>
      <c r="F166" s="257"/>
      <c r="G166" s="96" t="s">
        <v>976</v>
      </c>
      <c r="H166" s="92"/>
      <c r="I166" s="33"/>
      <c r="J166" s="133"/>
      <c r="K166" s="133"/>
      <c r="AG166" s="59"/>
      <c r="AH166" s="59"/>
      <c r="AI166" s="59"/>
      <c r="AJ166" s="59"/>
    </row>
    <row r="167" spans="2:36" ht="25.5" customHeight="1">
      <c r="B167" s="247">
        <v>2440</v>
      </c>
      <c r="C167" s="242" t="s">
        <v>174</v>
      </c>
      <c r="D167" s="243">
        <v>4</v>
      </c>
      <c r="E167" s="243">
        <v>0</v>
      </c>
      <c r="F167" s="257"/>
      <c r="G167" s="91" t="s">
        <v>605</v>
      </c>
      <c r="H167" s="92" t="s">
        <v>345</v>
      </c>
      <c r="I167" s="33">
        <f t="shared" si="5"/>
        <v>0</v>
      </c>
      <c r="J167" s="133">
        <f>SUM(J168,J170,J172)</f>
        <v>0</v>
      </c>
      <c r="K167" s="133">
        <f>SUM(K168)</f>
        <v>0</v>
      </c>
      <c r="AG167" s="59"/>
      <c r="AH167" s="59"/>
      <c r="AI167" s="59"/>
      <c r="AJ167" s="59"/>
    </row>
    <row r="168" spans="2:36" ht="27.75" customHeight="1">
      <c r="B168" s="247">
        <v>2441</v>
      </c>
      <c r="C168" s="251" t="s">
        <v>174</v>
      </c>
      <c r="D168" s="252">
        <v>4</v>
      </c>
      <c r="E168" s="252">
        <v>1</v>
      </c>
      <c r="F168" s="255"/>
      <c r="G168" s="96" t="s">
        <v>606</v>
      </c>
      <c r="H168" s="102" t="s">
        <v>346</v>
      </c>
      <c r="I168" s="33">
        <f t="shared" si="5"/>
        <v>0</v>
      </c>
      <c r="J168" s="133">
        <v>0</v>
      </c>
      <c r="K168" s="133">
        <v>0</v>
      </c>
      <c r="AG168" s="59"/>
      <c r="AH168" s="59"/>
      <c r="AI168" s="59"/>
      <c r="AJ168" s="59"/>
    </row>
    <row r="169" spans="2:36" ht="40.5">
      <c r="B169" s="247"/>
      <c r="C169" s="251"/>
      <c r="D169" s="252"/>
      <c r="E169" s="252"/>
      <c r="F169" s="255"/>
      <c r="G169" s="96" t="s">
        <v>976</v>
      </c>
      <c r="H169" s="97"/>
      <c r="I169" s="33">
        <f t="shared" si="5"/>
        <v>0</v>
      </c>
      <c r="J169" s="133"/>
      <c r="K169" s="133"/>
      <c r="AG169" s="59"/>
      <c r="AH169" s="59"/>
      <c r="AI169" s="59"/>
      <c r="AJ169" s="59"/>
    </row>
    <row r="170" spans="2:36" ht="17.25">
      <c r="B170" s="247">
        <v>2442</v>
      </c>
      <c r="C170" s="251" t="s">
        <v>174</v>
      </c>
      <c r="D170" s="252">
        <v>4</v>
      </c>
      <c r="E170" s="252">
        <v>2</v>
      </c>
      <c r="F170" s="255"/>
      <c r="G170" s="96" t="s">
        <v>607</v>
      </c>
      <c r="H170" s="102" t="s">
        <v>347</v>
      </c>
      <c r="I170" s="33">
        <f t="shared" si="5"/>
        <v>0</v>
      </c>
      <c r="J170" s="133">
        <v>0</v>
      </c>
      <c r="K170" s="133">
        <v>0</v>
      </c>
      <c r="AG170" s="59"/>
      <c r="AH170" s="59"/>
      <c r="AI170" s="59"/>
      <c r="AJ170" s="59"/>
    </row>
    <row r="171" spans="2:36" ht="40.5">
      <c r="B171" s="247"/>
      <c r="C171" s="251"/>
      <c r="D171" s="252"/>
      <c r="E171" s="252"/>
      <c r="F171" s="255"/>
      <c r="G171" s="96" t="s">
        <v>976</v>
      </c>
      <c r="H171" s="97"/>
      <c r="I171" s="33">
        <f t="shared" si="5"/>
        <v>0</v>
      </c>
      <c r="J171" s="133"/>
      <c r="K171" s="133"/>
      <c r="AG171" s="59"/>
      <c r="AH171" s="59"/>
      <c r="AI171" s="59"/>
      <c r="AJ171" s="59"/>
    </row>
    <row r="172" spans="2:36" ht="15" customHeight="1">
      <c r="B172" s="247">
        <v>2443</v>
      </c>
      <c r="C172" s="251" t="s">
        <v>174</v>
      </c>
      <c r="D172" s="252">
        <v>4</v>
      </c>
      <c r="E172" s="252">
        <v>3</v>
      </c>
      <c r="F172" s="255"/>
      <c r="G172" s="96" t="s">
        <v>608</v>
      </c>
      <c r="H172" s="102" t="s">
        <v>348</v>
      </c>
      <c r="I172" s="33">
        <f t="shared" si="5"/>
        <v>0</v>
      </c>
      <c r="J172" s="133">
        <v>0</v>
      </c>
      <c r="K172" s="133">
        <v>0</v>
      </c>
      <c r="AG172" s="59"/>
      <c r="AH172" s="59"/>
      <c r="AI172" s="59"/>
      <c r="AJ172" s="59"/>
    </row>
    <row r="173" spans="2:36" ht="40.5">
      <c r="B173" s="247"/>
      <c r="C173" s="251"/>
      <c r="D173" s="252"/>
      <c r="E173" s="252"/>
      <c r="F173" s="255"/>
      <c r="G173" s="96" t="s">
        <v>976</v>
      </c>
      <c r="H173" s="97"/>
      <c r="I173" s="33">
        <f t="shared" si="5"/>
        <v>0</v>
      </c>
      <c r="J173" s="133"/>
      <c r="K173" s="133"/>
      <c r="AG173" s="59"/>
      <c r="AH173" s="59"/>
      <c r="AI173" s="59"/>
      <c r="AJ173" s="59"/>
    </row>
    <row r="174" spans="2:36" ht="17.25">
      <c r="B174" s="247">
        <v>2450</v>
      </c>
      <c r="C174" s="242" t="s">
        <v>174</v>
      </c>
      <c r="D174" s="243">
        <v>5</v>
      </c>
      <c r="E174" s="243">
        <v>0</v>
      </c>
      <c r="F174" s="257"/>
      <c r="G174" s="91" t="s">
        <v>609</v>
      </c>
      <c r="H174" s="105" t="s">
        <v>349</v>
      </c>
      <c r="I174" s="33">
        <f t="shared" si="5"/>
        <v>91580.7</v>
      </c>
      <c r="J174" s="133">
        <f>SUM(J175,J180,J182,J184,J186)</f>
        <v>15494</v>
      </c>
      <c r="K174" s="133">
        <f>SUM(K175,K180,K182,K184,K186)</f>
        <v>76086.7</v>
      </c>
      <c r="AG174" s="59"/>
      <c r="AH174" s="59"/>
      <c r="AI174" s="59"/>
      <c r="AJ174" s="59"/>
    </row>
    <row r="175" spans="2:36" ht="17.25">
      <c r="B175" s="247">
        <v>2451</v>
      </c>
      <c r="C175" s="251" t="s">
        <v>174</v>
      </c>
      <c r="D175" s="252">
        <v>5</v>
      </c>
      <c r="E175" s="252">
        <v>1</v>
      </c>
      <c r="F175" s="255"/>
      <c r="G175" s="96" t="s">
        <v>610</v>
      </c>
      <c r="H175" s="102" t="s">
        <v>350</v>
      </c>
      <c r="I175" s="33">
        <f t="shared" si="5"/>
        <v>91580.7</v>
      </c>
      <c r="J175" s="133">
        <f>SUM(J177,J178)</f>
        <v>15494</v>
      </c>
      <c r="K175" s="133">
        <f>K179</f>
        <v>76086.7</v>
      </c>
      <c r="AG175" s="59"/>
      <c r="AH175" s="59"/>
      <c r="AI175" s="59"/>
      <c r="AJ175" s="59"/>
    </row>
    <row r="176" spans="2:36" ht="40.5">
      <c r="B176" s="247"/>
      <c r="C176" s="251"/>
      <c r="D176" s="252"/>
      <c r="E176" s="252"/>
      <c r="F176" s="255"/>
      <c r="G176" s="96" t="s">
        <v>976</v>
      </c>
      <c r="H176" s="97"/>
      <c r="I176" s="33">
        <f t="shared" si="5"/>
        <v>0</v>
      </c>
      <c r="J176" s="133"/>
      <c r="K176" s="133"/>
      <c r="AG176" s="59"/>
      <c r="AH176" s="59"/>
      <c r="AI176" s="59"/>
      <c r="AJ176" s="59"/>
    </row>
    <row r="177" spans="2:36" ht="17.25">
      <c r="B177" s="247"/>
      <c r="C177" s="251"/>
      <c r="D177" s="252"/>
      <c r="E177" s="252"/>
      <c r="F177" s="255">
        <v>4239</v>
      </c>
      <c r="G177" s="304" t="s">
        <v>782</v>
      </c>
      <c r="H177" s="97"/>
      <c r="I177" s="33">
        <f>J177</f>
        <v>194</v>
      </c>
      <c r="J177" s="133">
        <v>194</v>
      </c>
      <c r="K177" s="133"/>
      <c r="AG177" s="59"/>
      <c r="AH177" s="59"/>
      <c r="AI177" s="59"/>
      <c r="AJ177" s="59"/>
    </row>
    <row r="178" spans="2:36" ht="27">
      <c r="B178" s="247" t="s">
        <v>421</v>
      </c>
      <c r="C178" s="251"/>
      <c r="D178" s="252"/>
      <c r="E178" s="252"/>
      <c r="F178" s="255">
        <v>4251</v>
      </c>
      <c r="G178" s="137" t="s">
        <v>785</v>
      </c>
      <c r="H178" s="97"/>
      <c r="I178" s="133">
        <f>SUM(J178)</f>
        <v>15300</v>
      </c>
      <c r="J178" s="133">
        <v>15300</v>
      </c>
      <c r="K178" s="133">
        <v>0</v>
      </c>
      <c r="AF178" s="98"/>
      <c r="AG178" s="59"/>
      <c r="AH178" s="59"/>
      <c r="AI178" s="59"/>
      <c r="AJ178" s="59"/>
    </row>
    <row r="179" spans="2:36" ht="15" customHeight="1">
      <c r="B179" s="247"/>
      <c r="C179" s="251"/>
      <c r="D179" s="252"/>
      <c r="E179" s="252"/>
      <c r="F179" s="255">
        <v>5112</v>
      </c>
      <c r="G179" s="137" t="s">
        <v>863</v>
      </c>
      <c r="H179" s="97"/>
      <c r="I179" s="33">
        <f>SUM(J179:K179)</f>
        <v>76086.7</v>
      </c>
      <c r="J179" s="133"/>
      <c r="K179" s="133">
        <v>76086.7</v>
      </c>
      <c r="AG179" s="59"/>
      <c r="AH179" s="59"/>
      <c r="AI179" s="59"/>
      <c r="AJ179" s="59"/>
    </row>
    <row r="180" spans="2:36" ht="15" customHeight="1">
      <c r="B180" s="247">
        <v>2452</v>
      </c>
      <c r="C180" s="251" t="s">
        <v>174</v>
      </c>
      <c r="D180" s="252">
        <v>5</v>
      </c>
      <c r="E180" s="252">
        <v>2</v>
      </c>
      <c r="F180" s="255"/>
      <c r="G180" s="96" t="s">
        <v>611</v>
      </c>
      <c r="H180" s="102" t="s">
        <v>351</v>
      </c>
      <c r="I180" s="33">
        <f>SUM(J180)</f>
        <v>0</v>
      </c>
      <c r="J180" s="133">
        <v>0</v>
      </c>
      <c r="K180" s="133">
        <v>0</v>
      </c>
      <c r="AG180" s="59"/>
      <c r="AH180" s="59"/>
      <c r="AI180" s="59"/>
      <c r="AJ180" s="59"/>
    </row>
    <row r="181" spans="2:36" ht="40.5">
      <c r="B181" s="247"/>
      <c r="C181" s="251"/>
      <c r="D181" s="252"/>
      <c r="E181" s="252"/>
      <c r="F181" s="255"/>
      <c r="G181" s="96" t="s">
        <v>976</v>
      </c>
      <c r="H181" s="97"/>
      <c r="I181" s="33">
        <f t="shared" si="5"/>
        <v>0</v>
      </c>
      <c r="J181" s="133"/>
      <c r="K181" s="133"/>
      <c r="AG181" s="59"/>
      <c r="AH181" s="59"/>
      <c r="AI181" s="59"/>
      <c r="AJ181" s="59"/>
    </row>
    <row r="182" spans="2:36" ht="17.25">
      <c r="B182" s="247">
        <v>2453</v>
      </c>
      <c r="C182" s="251" t="s">
        <v>174</v>
      </c>
      <c r="D182" s="252">
        <v>5</v>
      </c>
      <c r="E182" s="252">
        <v>3</v>
      </c>
      <c r="F182" s="255"/>
      <c r="G182" s="96" t="s">
        <v>612</v>
      </c>
      <c r="H182" s="102" t="s">
        <v>352</v>
      </c>
      <c r="I182" s="33">
        <f>SUM(J182)</f>
        <v>0</v>
      </c>
      <c r="J182" s="133">
        <v>0</v>
      </c>
      <c r="K182" s="133">
        <v>0</v>
      </c>
      <c r="AG182" s="59"/>
      <c r="AH182" s="59"/>
      <c r="AI182" s="59"/>
      <c r="AJ182" s="59"/>
    </row>
    <row r="183" spans="2:36" ht="40.5">
      <c r="B183" s="247"/>
      <c r="C183" s="251"/>
      <c r="D183" s="252"/>
      <c r="E183" s="252"/>
      <c r="F183" s="255"/>
      <c r="G183" s="96" t="s">
        <v>976</v>
      </c>
      <c r="H183" s="97"/>
      <c r="I183" s="33">
        <f t="shared" si="5"/>
        <v>0</v>
      </c>
      <c r="J183" s="133"/>
      <c r="K183" s="133"/>
      <c r="AG183" s="59"/>
      <c r="AH183" s="59"/>
      <c r="AI183" s="59"/>
      <c r="AJ183" s="59"/>
    </row>
    <row r="184" spans="2:36" ht="15" customHeight="1">
      <c r="B184" s="247">
        <v>2454</v>
      </c>
      <c r="C184" s="251" t="s">
        <v>174</v>
      </c>
      <c r="D184" s="252">
        <v>5</v>
      </c>
      <c r="E184" s="252">
        <v>4</v>
      </c>
      <c r="F184" s="255"/>
      <c r="G184" s="96" t="s">
        <v>613</v>
      </c>
      <c r="H184" s="102" t="s">
        <v>353</v>
      </c>
      <c r="I184" s="33">
        <f>SUM(J184)</f>
        <v>0</v>
      </c>
      <c r="J184" s="133">
        <v>0</v>
      </c>
      <c r="K184" s="133">
        <v>0</v>
      </c>
      <c r="AG184" s="59"/>
      <c r="AH184" s="59"/>
      <c r="AI184" s="59"/>
      <c r="AJ184" s="59"/>
    </row>
    <row r="185" spans="2:36" ht="40.5">
      <c r="B185" s="247"/>
      <c r="C185" s="251"/>
      <c r="D185" s="252"/>
      <c r="E185" s="252"/>
      <c r="F185" s="255"/>
      <c r="G185" s="96" t="s">
        <v>976</v>
      </c>
      <c r="H185" s="97"/>
      <c r="I185" s="33">
        <f t="shared" si="5"/>
        <v>0</v>
      </c>
      <c r="J185" s="133"/>
      <c r="K185" s="133"/>
      <c r="AG185" s="59"/>
      <c r="AH185" s="59"/>
      <c r="AI185" s="59"/>
      <c r="AJ185" s="59"/>
    </row>
    <row r="186" spans="2:36" ht="15" customHeight="1">
      <c r="B186" s="247">
        <v>2455</v>
      </c>
      <c r="C186" s="251" t="s">
        <v>174</v>
      </c>
      <c r="D186" s="252">
        <v>5</v>
      </c>
      <c r="E186" s="252">
        <v>5</v>
      </c>
      <c r="F186" s="255"/>
      <c r="G186" s="96" t="s">
        <v>614</v>
      </c>
      <c r="H186" s="102" t="s">
        <v>354</v>
      </c>
      <c r="I186" s="33">
        <f>SUM(J186)</f>
        <v>0</v>
      </c>
      <c r="J186" s="133">
        <v>0</v>
      </c>
      <c r="K186" s="133">
        <v>0</v>
      </c>
      <c r="AG186" s="59"/>
      <c r="AH186" s="59"/>
      <c r="AI186" s="59"/>
      <c r="AJ186" s="59"/>
    </row>
    <row r="187" spans="2:36" ht="40.5">
      <c r="B187" s="247"/>
      <c r="C187" s="251"/>
      <c r="D187" s="252"/>
      <c r="E187" s="252"/>
      <c r="F187" s="255"/>
      <c r="G187" s="96" t="s">
        <v>976</v>
      </c>
      <c r="H187" s="97"/>
      <c r="I187" s="33">
        <f t="shared" si="5"/>
        <v>0</v>
      </c>
      <c r="J187" s="133"/>
      <c r="K187" s="133"/>
      <c r="AG187" s="59"/>
      <c r="AH187" s="59"/>
      <c r="AI187" s="59"/>
      <c r="AJ187" s="59"/>
    </row>
    <row r="188" spans="2:36" ht="15" customHeight="1">
      <c r="B188" s="247">
        <v>2460</v>
      </c>
      <c r="C188" s="242" t="s">
        <v>174</v>
      </c>
      <c r="D188" s="243">
        <v>6</v>
      </c>
      <c r="E188" s="243">
        <v>0</v>
      </c>
      <c r="F188" s="257"/>
      <c r="G188" s="91" t="s">
        <v>615</v>
      </c>
      <c r="H188" s="92" t="s">
        <v>355</v>
      </c>
      <c r="I188" s="33">
        <f t="shared" si="5"/>
        <v>0</v>
      </c>
      <c r="J188" s="133">
        <f>SUM(J189)</f>
        <v>0</v>
      </c>
      <c r="K188" s="133">
        <f>SUM(K189)</f>
        <v>0</v>
      </c>
      <c r="AG188" s="59"/>
      <c r="AH188" s="59"/>
      <c r="AI188" s="59"/>
      <c r="AJ188" s="59"/>
    </row>
    <row r="189" spans="2:36" ht="15" customHeight="1">
      <c r="B189" s="247">
        <v>2461</v>
      </c>
      <c r="C189" s="251" t="s">
        <v>174</v>
      </c>
      <c r="D189" s="252">
        <v>6</v>
      </c>
      <c r="E189" s="252">
        <v>1</v>
      </c>
      <c r="F189" s="255"/>
      <c r="G189" s="96" t="s">
        <v>616</v>
      </c>
      <c r="H189" s="102" t="s">
        <v>355</v>
      </c>
      <c r="I189" s="33">
        <f>SUM(J189)</f>
        <v>0</v>
      </c>
      <c r="J189" s="133">
        <v>0</v>
      </c>
      <c r="K189" s="133">
        <v>0</v>
      </c>
      <c r="AG189" s="59"/>
      <c r="AH189" s="59"/>
      <c r="AI189" s="59"/>
      <c r="AJ189" s="59"/>
    </row>
    <row r="190" spans="2:36" ht="40.5">
      <c r="B190" s="247"/>
      <c r="C190" s="251"/>
      <c r="D190" s="252"/>
      <c r="E190" s="252"/>
      <c r="F190" s="255"/>
      <c r="G190" s="96" t="s">
        <v>976</v>
      </c>
      <c r="H190" s="97"/>
      <c r="I190" s="33">
        <f t="shared" si="5"/>
        <v>0</v>
      </c>
      <c r="J190" s="133"/>
      <c r="K190" s="133"/>
      <c r="AG190" s="59"/>
      <c r="AH190" s="59"/>
      <c r="AI190" s="59"/>
      <c r="AJ190" s="59"/>
    </row>
    <row r="191" spans="2:36" ht="15" customHeight="1">
      <c r="B191" s="247">
        <v>2470</v>
      </c>
      <c r="C191" s="242" t="s">
        <v>174</v>
      </c>
      <c r="D191" s="243">
        <v>7</v>
      </c>
      <c r="E191" s="243">
        <v>0</v>
      </c>
      <c r="F191" s="257"/>
      <c r="G191" s="91" t="s">
        <v>617</v>
      </c>
      <c r="H191" s="105" t="s">
        <v>356</v>
      </c>
      <c r="I191" s="33">
        <f t="shared" si="5"/>
        <v>0</v>
      </c>
      <c r="J191" s="133">
        <f>SUM(J192,J194,J196,J198)</f>
        <v>0</v>
      </c>
      <c r="K191" s="133">
        <f>SUM(K192,K194,K196,K198)</f>
        <v>0</v>
      </c>
      <c r="AG191" s="59"/>
      <c r="AH191" s="59"/>
      <c r="AI191" s="59"/>
      <c r="AJ191" s="59"/>
    </row>
    <row r="192" spans="2:36" ht="27">
      <c r="B192" s="247">
        <v>2471</v>
      </c>
      <c r="C192" s="251" t="s">
        <v>174</v>
      </c>
      <c r="D192" s="252">
        <v>7</v>
      </c>
      <c r="E192" s="252">
        <v>1</v>
      </c>
      <c r="F192" s="255"/>
      <c r="G192" s="96" t="s">
        <v>618</v>
      </c>
      <c r="H192" s="102" t="s">
        <v>357</v>
      </c>
      <c r="I192" s="33">
        <f>SUM(J192)</f>
        <v>0</v>
      </c>
      <c r="J192" s="133">
        <v>0</v>
      </c>
      <c r="K192" s="133">
        <v>0</v>
      </c>
      <c r="AG192" s="59"/>
      <c r="AH192" s="59"/>
      <c r="AI192" s="59"/>
      <c r="AJ192" s="59"/>
    </row>
    <row r="193" spans="2:36" ht="40.5">
      <c r="B193" s="247"/>
      <c r="C193" s="251"/>
      <c r="D193" s="252"/>
      <c r="E193" s="252"/>
      <c r="F193" s="255"/>
      <c r="G193" s="96" t="s">
        <v>976</v>
      </c>
      <c r="H193" s="97"/>
      <c r="I193" s="33">
        <f t="shared" si="5"/>
        <v>0</v>
      </c>
      <c r="J193" s="133"/>
      <c r="K193" s="133"/>
      <c r="AG193" s="59"/>
      <c r="AH193" s="59"/>
      <c r="AI193" s="59"/>
      <c r="AJ193" s="59"/>
    </row>
    <row r="194" spans="2:36" ht="15" customHeight="1">
      <c r="B194" s="247">
        <v>2472</v>
      </c>
      <c r="C194" s="251" t="s">
        <v>174</v>
      </c>
      <c r="D194" s="252">
        <v>7</v>
      </c>
      <c r="E194" s="252">
        <v>2</v>
      </c>
      <c r="F194" s="255"/>
      <c r="G194" s="96" t="s">
        <v>619</v>
      </c>
      <c r="H194" s="107" t="s">
        <v>358</v>
      </c>
      <c r="I194" s="33">
        <f>SUM(J194)</f>
        <v>0</v>
      </c>
      <c r="J194" s="133">
        <v>0</v>
      </c>
      <c r="K194" s="133">
        <v>0</v>
      </c>
      <c r="AG194" s="59"/>
      <c r="AH194" s="59"/>
      <c r="AI194" s="59"/>
      <c r="AJ194" s="59"/>
    </row>
    <row r="195" spans="2:36" ht="40.5">
      <c r="B195" s="247"/>
      <c r="C195" s="251"/>
      <c r="D195" s="252"/>
      <c r="E195" s="252"/>
      <c r="F195" s="255"/>
      <c r="G195" s="96" t="s">
        <v>976</v>
      </c>
      <c r="H195" s="97"/>
      <c r="I195" s="33">
        <f t="shared" si="5"/>
        <v>0</v>
      </c>
      <c r="J195" s="133"/>
      <c r="K195" s="133"/>
      <c r="AG195" s="59"/>
      <c r="AH195" s="59"/>
      <c r="AI195" s="59"/>
      <c r="AJ195" s="59"/>
    </row>
    <row r="196" spans="2:36" ht="15" customHeight="1">
      <c r="B196" s="247">
        <v>2473</v>
      </c>
      <c r="C196" s="251" t="s">
        <v>174</v>
      </c>
      <c r="D196" s="252">
        <v>7</v>
      </c>
      <c r="E196" s="252">
        <v>3</v>
      </c>
      <c r="F196" s="255"/>
      <c r="G196" s="96" t="s">
        <v>620</v>
      </c>
      <c r="H196" s="102" t="s">
        <v>359</v>
      </c>
      <c r="I196" s="33">
        <f>SUM(J196)</f>
        <v>0</v>
      </c>
      <c r="J196" s="133">
        <v>0</v>
      </c>
      <c r="K196" s="133">
        <v>0</v>
      </c>
      <c r="AG196" s="59"/>
      <c r="AH196" s="59"/>
      <c r="AI196" s="59"/>
      <c r="AJ196" s="59"/>
    </row>
    <row r="197" spans="2:36" ht="40.5">
      <c r="B197" s="247"/>
      <c r="C197" s="251"/>
      <c r="D197" s="252"/>
      <c r="E197" s="252"/>
      <c r="F197" s="255"/>
      <c r="G197" s="96" t="s">
        <v>976</v>
      </c>
      <c r="H197" s="97"/>
      <c r="I197" s="33">
        <f aca="true" t="shared" si="6" ref="I197:I246">SUM(J197:K197)</f>
        <v>0</v>
      </c>
      <c r="J197" s="133"/>
      <c r="K197" s="133"/>
      <c r="AG197" s="59"/>
      <c r="AH197" s="59"/>
      <c r="AI197" s="59"/>
      <c r="AJ197" s="59"/>
    </row>
    <row r="198" spans="2:36" ht="15" customHeight="1">
      <c r="B198" s="247">
        <v>2474</v>
      </c>
      <c r="C198" s="251" t="s">
        <v>174</v>
      </c>
      <c r="D198" s="252">
        <v>7</v>
      </c>
      <c r="E198" s="252">
        <v>4</v>
      </c>
      <c r="F198" s="255"/>
      <c r="G198" s="96" t="s">
        <v>621</v>
      </c>
      <c r="H198" s="97" t="s">
        <v>360</v>
      </c>
      <c r="I198" s="33">
        <f>J198+K198</f>
        <v>0</v>
      </c>
      <c r="J198" s="133">
        <v>0</v>
      </c>
      <c r="K198" s="133">
        <v>0</v>
      </c>
      <c r="AG198" s="59"/>
      <c r="AH198" s="59"/>
      <c r="AI198" s="59"/>
      <c r="AJ198" s="59"/>
    </row>
    <row r="199" spans="2:36" ht="40.5">
      <c r="B199" s="247"/>
      <c r="C199" s="251"/>
      <c r="D199" s="252"/>
      <c r="E199" s="252"/>
      <c r="F199" s="255"/>
      <c r="G199" s="96" t="s">
        <v>976</v>
      </c>
      <c r="H199" s="97"/>
      <c r="I199" s="33">
        <f t="shared" si="6"/>
        <v>0</v>
      </c>
      <c r="J199" s="133"/>
      <c r="K199" s="133"/>
      <c r="AG199" s="59"/>
      <c r="AH199" s="59"/>
      <c r="AI199" s="59"/>
      <c r="AJ199" s="59"/>
    </row>
    <row r="200" spans="2:36" ht="38.25" customHeight="1">
      <c r="B200" s="247">
        <v>2480</v>
      </c>
      <c r="C200" s="242" t="s">
        <v>174</v>
      </c>
      <c r="D200" s="243">
        <v>8</v>
      </c>
      <c r="E200" s="243">
        <v>0</v>
      </c>
      <c r="F200" s="257"/>
      <c r="G200" s="91" t="s">
        <v>622</v>
      </c>
      <c r="H200" s="92" t="s">
        <v>361</v>
      </c>
      <c r="I200" s="133">
        <f t="shared" si="6"/>
        <v>2000</v>
      </c>
      <c r="J200" s="133">
        <f>SUM(J201,J203,J205,J207,J209)</f>
        <v>0</v>
      </c>
      <c r="K200" s="133">
        <f>SUM(K201,K203,K205,K207,K209)</f>
        <v>2000</v>
      </c>
      <c r="AG200" s="59"/>
      <c r="AH200" s="59"/>
      <c r="AI200" s="59"/>
      <c r="AJ200" s="59"/>
    </row>
    <row r="201" spans="2:36" ht="40.5">
      <c r="B201" s="247">
        <v>2481</v>
      </c>
      <c r="C201" s="251" t="s">
        <v>174</v>
      </c>
      <c r="D201" s="252">
        <v>8</v>
      </c>
      <c r="E201" s="252">
        <v>1</v>
      </c>
      <c r="F201" s="255"/>
      <c r="G201" s="96" t="s">
        <v>623</v>
      </c>
      <c r="H201" s="102" t="s">
        <v>362</v>
      </c>
      <c r="I201" s="33">
        <f t="shared" si="6"/>
        <v>0</v>
      </c>
      <c r="J201" s="133">
        <v>0</v>
      </c>
      <c r="K201" s="133">
        <v>0</v>
      </c>
      <c r="AG201" s="59"/>
      <c r="AH201" s="59"/>
      <c r="AI201" s="59"/>
      <c r="AJ201" s="59"/>
    </row>
    <row r="202" spans="2:36" ht="40.5">
      <c r="B202" s="247"/>
      <c r="C202" s="251"/>
      <c r="D202" s="252"/>
      <c r="E202" s="252"/>
      <c r="F202" s="255"/>
      <c r="G202" s="96" t="s">
        <v>976</v>
      </c>
      <c r="H202" s="97"/>
      <c r="I202" s="33">
        <f t="shared" si="6"/>
        <v>0</v>
      </c>
      <c r="J202" s="133"/>
      <c r="K202" s="133"/>
      <c r="AG202" s="59"/>
      <c r="AH202" s="59"/>
      <c r="AI202" s="59"/>
      <c r="AJ202" s="59"/>
    </row>
    <row r="203" spans="2:36" ht="41.25" customHeight="1">
      <c r="B203" s="247">
        <v>2482</v>
      </c>
      <c r="C203" s="251" t="s">
        <v>174</v>
      </c>
      <c r="D203" s="252">
        <v>8</v>
      </c>
      <c r="E203" s="252">
        <v>2</v>
      </c>
      <c r="F203" s="255"/>
      <c r="G203" s="96" t="s">
        <v>624</v>
      </c>
      <c r="H203" s="102" t="s">
        <v>363</v>
      </c>
      <c r="I203" s="33">
        <f>SUM(J203)</f>
        <v>0</v>
      </c>
      <c r="J203" s="133">
        <v>0</v>
      </c>
      <c r="K203" s="133">
        <v>0</v>
      </c>
      <c r="AG203" s="59"/>
      <c r="AH203" s="59"/>
      <c r="AI203" s="59"/>
      <c r="AJ203" s="59"/>
    </row>
    <row r="204" spans="2:36" ht="40.5">
      <c r="B204" s="247"/>
      <c r="C204" s="251"/>
      <c r="D204" s="252"/>
      <c r="E204" s="252"/>
      <c r="F204" s="255"/>
      <c r="G204" s="96" t="s">
        <v>976</v>
      </c>
      <c r="H204" s="97"/>
      <c r="I204" s="33">
        <f t="shared" si="6"/>
        <v>0</v>
      </c>
      <c r="J204" s="133"/>
      <c r="K204" s="133"/>
      <c r="AG204" s="59"/>
      <c r="AH204" s="59"/>
      <c r="AI204" s="59"/>
      <c r="AJ204" s="59"/>
    </row>
    <row r="205" spans="2:36" ht="27">
      <c r="B205" s="247">
        <v>2483</v>
      </c>
      <c r="C205" s="251" t="s">
        <v>174</v>
      </c>
      <c r="D205" s="252">
        <v>8</v>
      </c>
      <c r="E205" s="252">
        <v>3</v>
      </c>
      <c r="F205" s="255"/>
      <c r="G205" s="96" t="s">
        <v>625</v>
      </c>
      <c r="H205" s="102" t="s">
        <v>364</v>
      </c>
      <c r="I205" s="33">
        <f t="shared" si="6"/>
        <v>0</v>
      </c>
      <c r="J205" s="133">
        <v>0</v>
      </c>
      <c r="K205" s="133">
        <v>0</v>
      </c>
      <c r="AG205" s="59"/>
      <c r="AH205" s="59"/>
      <c r="AI205" s="59"/>
      <c r="AJ205" s="59"/>
    </row>
    <row r="206" spans="2:36" ht="40.5">
      <c r="B206" s="247"/>
      <c r="C206" s="251"/>
      <c r="D206" s="252"/>
      <c r="E206" s="252"/>
      <c r="F206" s="255"/>
      <c r="G206" s="96" t="s">
        <v>976</v>
      </c>
      <c r="H206" s="97"/>
      <c r="I206" s="33">
        <f t="shared" si="6"/>
        <v>0</v>
      </c>
      <c r="J206" s="133"/>
      <c r="K206" s="133"/>
      <c r="AG206" s="59"/>
      <c r="AH206" s="59"/>
      <c r="AI206" s="59"/>
      <c r="AJ206" s="59"/>
    </row>
    <row r="207" spans="2:36" ht="39" customHeight="1">
      <c r="B207" s="247">
        <v>2484</v>
      </c>
      <c r="C207" s="251" t="s">
        <v>174</v>
      </c>
      <c r="D207" s="252">
        <v>8</v>
      </c>
      <c r="E207" s="252">
        <v>4</v>
      </c>
      <c r="F207" s="255"/>
      <c r="G207" s="96" t="s">
        <v>626</v>
      </c>
      <c r="H207" s="102" t="s">
        <v>365</v>
      </c>
      <c r="I207" s="33">
        <f t="shared" si="6"/>
        <v>0</v>
      </c>
      <c r="J207" s="133">
        <v>0</v>
      </c>
      <c r="K207" s="133">
        <v>0</v>
      </c>
      <c r="AG207" s="59"/>
      <c r="AH207" s="59"/>
      <c r="AI207" s="59"/>
      <c r="AJ207" s="59"/>
    </row>
    <row r="208" spans="2:36" ht="40.5">
      <c r="B208" s="247"/>
      <c r="C208" s="251"/>
      <c r="D208" s="252"/>
      <c r="E208" s="252"/>
      <c r="F208" s="255"/>
      <c r="G208" s="96" t="s">
        <v>976</v>
      </c>
      <c r="H208" s="97"/>
      <c r="I208" s="33">
        <f t="shared" si="6"/>
        <v>0</v>
      </c>
      <c r="J208" s="133"/>
      <c r="K208" s="133"/>
      <c r="AG208" s="59"/>
      <c r="AH208" s="59"/>
      <c r="AI208" s="59"/>
      <c r="AJ208" s="59"/>
    </row>
    <row r="209" spans="2:36" ht="27">
      <c r="B209" s="247"/>
      <c r="C209" s="251" t="s">
        <v>174</v>
      </c>
      <c r="D209" s="252">
        <v>8</v>
      </c>
      <c r="E209" s="252">
        <v>5</v>
      </c>
      <c r="F209" s="255"/>
      <c r="G209" s="96" t="s">
        <v>627</v>
      </c>
      <c r="H209" s="97"/>
      <c r="I209" s="133">
        <f>SUM(J209:K209)</f>
        <v>2000</v>
      </c>
      <c r="J209" s="133">
        <f>J212</f>
        <v>0</v>
      </c>
      <c r="K209" s="133">
        <f>K212</f>
        <v>2000</v>
      </c>
      <c r="AG209" s="59"/>
      <c r="AH209" s="59"/>
      <c r="AI209" s="59"/>
      <c r="AJ209" s="59"/>
    </row>
    <row r="210" spans="2:36" ht="40.5">
      <c r="B210" s="247"/>
      <c r="C210" s="251"/>
      <c r="D210" s="252"/>
      <c r="E210" s="252"/>
      <c r="F210" s="255"/>
      <c r="G210" s="96" t="s">
        <v>976</v>
      </c>
      <c r="H210" s="97"/>
      <c r="I210" s="33"/>
      <c r="J210" s="133"/>
      <c r="K210" s="133"/>
      <c r="AG210" s="59"/>
      <c r="AH210" s="59"/>
      <c r="AI210" s="59"/>
      <c r="AJ210" s="59"/>
    </row>
    <row r="211" spans="2:36" ht="17.25" hidden="1">
      <c r="B211" s="247"/>
      <c r="C211" s="251"/>
      <c r="D211" s="252"/>
      <c r="E211" s="252"/>
      <c r="F211" s="255">
        <v>5134</v>
      </c>
      <c r="G211" s="137" t="s">
        <v>873</v>
      </c>
      <c r="H211" s="97"/>
      <c r="I211" s="33">
        <f>SUM(J211:K211)</f>
        <v>0</v>
      </c>
      <c r="J211" s="133"/>
      <c r="K211" s="133">
        <v>0</v>
      </c>
      <c r="AG211" s="59"/>
      <c r="AH211" s="59"/>
      <c r="AI211" s="59"/>
      <c r="AJ211" s="59"/>
    </row>
    <row r="212" spans="2:36" ht="17.25">
      <c r="B212" s="247"/>
      <c r="C212" s="251"/>
      <c r="D212" s="252"/>
      <c r="E212" s="252"/>
      <c r="F212" s="280">
        <v>5134</v>
      </c>
      <c r="G212" s="285" t="s">
        <v>873</v>
      </c>
      <c r="H212" s="97"/>
      <c r="I212" s="33">
        <f>K212</f>
        <v>2000</v>
      </c>
      <c r="J212" s="133">
        <v>0</v>
      </c>
      <c r="K212" s="133">
        <v>2000</v>
      </c>
      <c r="AG212" s="59"/>
      <c r="AH212" s="59"/>
      <c r="AI212" s="59"/>
      <c r="AJ212" s="59"/>
    </row>
    <row r="213" spans="2:36" ht="26.25" customHeight="1">
      <c r="B213" s="247">
        <v>2490</v>
      </c>
      <c r="C213" s="242" t="s">
        <v>174</v>
      </c>
      <c r="D213" s="243">
        <v>9</v>
      </c>
      <c r="E213" s="243">
        <v>0</v>
      </c>
      <c r="F213" s="257"/>
      <c r="G213" s="91" t="s">
        <v>630</v>
      </c>
      <c r="H213" s="92" t="s">
        <v>369</v>
      </c>
      <c r="I213" s="133">
        <f t="shared" si="6"/>
        <v>-20000</v>
      </c>
      <c r="J213" s="133">
        <f>SUM(J214)</f>
        <v>0</v>
      </c>
      <c r="K213" s="133">
        <f>SUM(K214)</f>
        <v>-20000</v>
      </c>
      <c r="AG213" s="59"/>
      <c r="AH213" s="59"/>
      <c r="AI213" s="59"/>
      <c r="AJ213" s="59"/>
    </row>
    <row r="214" spans="2:36" ht="27">
      <c r="B214" s="247">
        <v>2491</v>
      </c>
      <c r="C214" s="251" t="s">
        <v>174</v>
      </c>
      <c r="D214" s="252">
        <v>9</v>
      </c>
      <c r="E214" s="252">
        <v>1</v>
      </c>
      <c r="F214" s="255"/>
      <c r="G214" s="96" t="s">
        <v>631</v>
      </c>
      <c r="H214" s="102" t="s">
        <v>370</v>
      </c>
      <c r="I214" s="133">
        <f t="shared" si="6"/>
        <v>-20000</v>
      </c>
      <c r="J214" s="133">
        <f>SUM(J216:J216)</f>
        <v>0</v>
      </c>
      <c r="K214" s="133">
        <f>K216</f>
        <v>-20000</v>
      </c>
      <c r="AG214" s="59"/>
      <c r="AH214" s="59"/>
      <c r="AI214" s="59"/>
      <c r="AJ214" s="59"/>
    </row>
    <row r="215" spans="2:36" ht="40.5">
      <c r="B215" s="247"/>
      <c r="C215" s="251"/>
      <c r="D215" s="252"/>
      <c r="E215" s="252"/>
      <c r="F215" s="255"/>
      <c r="G215" s="96" t="s">
        <v>976</v>
      </c>
      <c r="H215" s="97"/>
      <c r="I215" s="33">
        <f t="shared" si="6"/>
        <v>0</v>
      </c>
      <c r="J215" s="133"/>
      <c r="K215" s="133"/>
      <c r="AG215" s="59"/>
      <c r="AH215" s="59"/>
      <c r="AI215" s="59"/>
      <c r="AJ215" s="59"/>
    </row>
    <row r="216" spans="2:36" s="284" customFormat="1" ht="27">
      <c r="B216" s="195"/>
      <c r="C216" s="278"/>
      <c r="D216" s="279"/>
      <c r="E216" s="279"/>
      <c r="F216" s="280"/>
      <c r="G216" s="288" t="s">
        <v>631</v>
      </c>
      <c r="H216" s="282"/>
      <c r="I216" s="184">
        <f>K216</f>
        <v>-20000</v>
      </c>
      <c r="J216" s="184"/>
      <c r="K216" s="184">
        <v>-20000</v>
      </c>
      <c r="L216" s="233"/>
      <c r="M216" s="233"/>
      <c r="N216" s="233"/>
      <c r="O216" s="233"/>
      <c r="P216" s="295"/>
      <c r="AG216" s="179"/>
      <c r="AH216" s="179"/>
      <c r="AI216" s="179"/>
      <c r="AJ216" s="179"/>
    </row>
    <row r="217" spans="2:36" s="89" customFormat="1" ht="40.5" customHeight="1">
      <c r="B217" s="131">
        <v>2500</v>
      </c>
      <c r="C217" s="242" t="s">
        <v>175</v>
      </c>
      <c r="D217" s="243">
        <v>0</v>
      </c>
      <c r="E217" s="243">
        <v>0</v>
      </c>
      <c r="F217" s="257"/>
      <c r="G217" s="112" t="s">
        <v>1001</v>
      </c>
      <c r="H217" s="104" t="s">
        <v>371</v>
      </c>
      <c r="I217" s="33">
        <f t="shared" si="6"/>
        <v>92418.29999999999</v>
      </c>
      <c r="J217" s="33">
        <f>SUM(J218+J232+J238+J241+J244+J252)</f>
        <v>84551.29999999999</v>
      </c>
      <c r="K217" s="33">
        <f>SUM(K218+K231+K238+K241+K244+K251+K252)</f>
        <v>7867</v>
      </c>
      <c r="L217" s="245"/>
      <c r="M217" s="245"/>
      <c r="N217" s="245"/>
      <c r="O217" s="245"/>
      <c r="P217" s="290"/>
      <c r="AG217" s="90"/>
      <c r="AH217" s="90"/>
      <c r="AI217" s="90"/>
      <c r="AJ217" s="90"/>
    </row>
    <row r="218" spans="2:36" ht="15" customHeight="1">
      <c r="B218" s="247">
        <v>2510</v>
      </c>
      <c r="C218" s="242" t="s">
        <v>175</v>
      </c>
      <c r="D218" s="243">
        <v>1</v>
      </c>
      <c r="E218" s="243">
        <v>0</v>
      </c>
      <c r="F218" s="257"/>
      <c r="G218" s="91" t="s">
        <v>633</v>
      </c>
      <c r="H218" s="92" t="s">
        <v>372</v>
      </c>
      <c r="I218" s="33">
        <f t="shared" si="6"/>
        <v>84551.29999999999</v>
      </c>
      <c r="J218" s="133">
        <f>SUM(J219)</f>
        <v>84551.29999999999</v>
      </c>
      <c r="K218" s="133">
        <f>SUM(K219)</f>
        <v>0</v>
      </c>
      <c r="M218" s="260"/>
      <c r="N218" s="260"/>
      <c r="O218" s="260"/>
      <c r="P218" s="296"/>
      <c r="Q218" s="106"/>
      <c r="AG218" s="59"/>
      <c r="AH218" s="59"/>
      <c r="AI218" s="59"/>
      <c r="AJ218" s="59"/>
    </row>
    <row r="219" spans="2:36" ht="15" customHeight="1">
      <c r="B219" s="247">
        <v>2511</v>
      </c>
      <c r="C219" s="251" t="s">
        <v>175</v>
      </c>
      <c r="D219" s="252">
        <v>1</v>
      </c>
      <c r="E219" s="252">
        <v>1</v>
      </c>
      <c r="F219" s="255"/>
      <c r="G219" s="96" t="s">
        <v>634</v>
      </c>
      <c r="H219" s="102" t="s">
        <v>373</v>
      </c>
      <c r="I219" s="283">
        <f t="shared" si="6"/>
        <v>84551.29999999999</v>
      </c>
      <c r="J219" s="184">
        <f>SUM(J221:J230)</f>
        <v>84551.29999999999</v>
      </c>
      <c r="K219" s="133">
        <f>K230</f>
        <v>0</v>
      </c>
      <c r="M219" s="254"/>
      <c r="N219" s="254"/>
      <c r="O219" s="254"/>
      <c r="P219" s="293"/>
      <c r="AG219" s="59"/>
      <c r="AH219" s="59"/>
      <c r="AI219" s="59"/>
      <c r="AJ219" s="59"/>
    </row>
    <row r="220" spans="2:36" ht="40.5">
      <c r="B220" s="247"/>
      <c r="C220" s="251"/>
      <c r="D220" s="252"/>
      <c r="E220" s="252"/>
      <c r="F220" s="255"/>
      <c r="G220" s="96" t="s">
        <v>976</v>
      </c>
      <c r="H220" s="97"/>
      <c r="I220" s="33">
        <f t="shared" si="6"/>
        <v>0</v>
      </c>
      <c r="J220" s="133"/>
      <c r="K220" s="133"/>
      <c r="AG220" s="59"/>
      <c r="AH220" s="59"/>
      <c r="AI220" s="59"/>
      <c r="AJ220" s="59"/>
    </row>
    <row r="221" spans="2:36" ht="17.25" customHeight="1">
      <c r="B221" s="247"/>
      <c r="C221" s="251"/>
      <c r="D221" s="252"/>
      <c r="E221" s="252"/>
      <c r="F221" s="255">
        <v>4213</v>
      </c>
      <c r="G221" s="137" t="s">
        <v>765</v>
      </c>
      <c r="H221" s="97"/>
      <c r="I221" s="133">
        <f aca="true" t="shared" si="7" ref="I221:I228">J221</f>
        <v>9400</v>
      </c>
      <c r="J221" s="133">
        <v>9400</v>
      </c>
      <c r="K221" s="133"/>
      <c r="AG221" s="59"/>
      <c r="AH221" s="59"/>
      <c r="AI221" s="59"/>
      <c r="AJ221" s="59"/>
    </row>
    <row r="222" spans="2:36" ht="17.25" customHeight="1">
      <c r="B222" s="247"/>
      <c r="C222" s="251"/>
      <c r="D222" s="252"/>
      <c r="E222" s="252"/>
      <c r="F222" s="280">
        <v>4215</v>
      </c>
      <c r="G222" s="137" t="s">
        <v>767</v>
      </c>
      <c r="H222" s="97"/>
      <c r="I222" s="133">
        <f t="shared" si="7"/>
        <v>240</v>
      </c>
      <c r="J222" s="133">
        <v>240</v>
      </c>
      <c r="K222" s="133"/>
      <c r="AG222" s="59"/>
      <c r="AH222" s="59"/>
      <c r="AI222" s="59"/>
      <c r="AJ222" s="59"/>
    </row>
    <row r="223" spans="2:36" ht="17.25" customHeight="1">
      <c r="B223" s="247"/>
      <c r="C223" s="251"/>
      <c r="D223" s="252"/>
      <c r="E223" s="252"/>
      <c r="F223" s="280">
        <v>4234</v>
      </c>
      <c r="G223" s="137" t="s">
        <v>778</v>
      </c>
      <c r="H223" s="97"/>
      <c r="I223" s="133">
        <f t="shared" si="7"/>
        <v>120</v>
      </c>
      <c r="J223" s="133">
        <v>120</v>
      </c>
      <c r="K223" s="133"/>
      <c r="AG223" s="59"/>
      <c r="AH223" s="59"/>
      <c r="AI223" s="59"/>
      <c r="AJ223" s="59"/>
    </row>
    <row r="224" spans="2:36" ht="17.25" customHeight="1">
      <c r="B224" s="247"/>
      <c r="C224" s="251"/>
      <c r="D224" s="252"/>
      <c r="E224" s="252"/>
      <c r="F224" s="280">
        <v>4239</v>
      </c>
      <c r="G224" s="137" t="s">
        <v>782</v>
      </c>
      <c r="H224" s="97"/>
      <c r="I224" s="133">
        <f t="shared" si="7"/>
        <v>138</v>
      </c>
      <c r="J224" s="133">
        <v>138</v>
      </c>
      <c r="K224" s="133"/>
      <c r="AG224" s="59"/>
      <c r="AH224" s="59"/>
      <c r="AI224" s="59"/>
      <c r="AJ224" s="59"/>
    </row>
    <row r="225" spans="2:36" ht="29.25" customHeight="1">
      <c r="B225" s="247"/>
      <c r="C225" s="251"/>
      <c r="D225" s="252"/>
      <c r="E225" s="252"/>
      <c r="F225" s="195">
        <v>4252</v>
      </c>
      <c r="G225" s="285" t="s">
        <v>786</v>
      </c>
      <c r="H225" s="97"/>
      <c r="I225" s="133">
        <f t="shared" si="7"/>
        <v>4505.1</v>
      </c>
      <c r="J225" s="133">
        <v>4505.1</v>
      </c>
      <c r="K225" s="133"/>
      <c r="AG225" s="59"/>
      <c r="AH225" s="59"/>
      <c r="AI225" s="59"/>
      <c r="AJ225" s="59"/>
    </row>
    <row r="226" spans="2:36" ht="17.25" customHeight="1">
      <c r="B226" s="247"/>
      <c r="C226" s="251"/>
      <c r="D226" s="252"/>
      <c r="E226" s="252"/>
      <c r="F226" s="195">
        <v>4264</v>
      </c>
      <c r="G226" s="285" t="s">
        <v>791</v>
      </c>
      <c r="H226" s="97"/>
      <c r="I226" s="133">
        <f t="shared" si="7"/>
        <v>14192</v>
      </c>
      <c r="J226" s="133">
        <v>14192</v>
      </c>
      <c r="K226" s="133"/>
      <c r="AG226" s="59"/>
      <c r="AH226" s="59"/>
      <c r="AI226" s="59"/>
      <c r="AJ226" s="59"/>
    </row>
    <row r="227" spans="2:36" ht="17.25" customHeight="1">
      <c r="B227" s="247"/>
      <c r="C227" s="251"/>
      <c r="D227" s="252"/>
      <c r="E227" s="252"/>
      <c r="F227" s="195">
        <v>4267</v>
      </c>
      <c r="G227" s="144" t="s">
        <v>794</v>
      </c>
      <c r="H227" s="97"/>
      <c r="I227" s="133">
        <f t="shared" si="7"/>
        <v>1260</v>
      </c>
      <c r="J227" s="133">
        <v>1260</v>
      </c>
      <c r="K227" s="133"/>
      <c r="AG227" s="59"/>
      <c r="AH227" s="59"/>
      <c r="AI227" s="59"/>
      <c r="AJ227" s="59"/>
    </row>
    <row r="228" spans="2:36" ht="17.25" customHeight="1">
      <c r="B228" s="247"/>
      <c r="C228" s="251"/>
      <c r="D228" s="252"/>
      <c r="E228" s="252"/>
      <c r="F228" s="280">
        <v>4269</v>
      </c>
      <c r="G228" s="285" t="s">
        <v>795</v>
      </c>
      <c r="H228" s="97"/>
      <c r="I228" s="133">
        <f t="shared" si="7"/>
        <v>1395</v>
      </c>
      <c r="J228" s="133">
        <v>1395</v>
      </c>
      <c r="K228" s="133"/>
      <c r="AG228" s="59"/>
      <c r="AH228" s="59"/>
      <c r="AI228" s="59"/>
      <c r="AJ228" s="59"/>
    </row>
    <row r="229" spans="2:36" ht="26.25" customHeight="1">
      <c r="B229" s="247"/>
      <c r="C229" s="251"/>
      <c r="D229" s="252"/>
      <c r="E229" s="252"/>
      <c r="F229" s="255">
        <v>4511</v>
      </c>
      <c r="G229" s="137" t="s">
        <v>808</v>
      </c>
      <c r="H229" s="97"/>
      <c r="I229" s="133">
        <f t="shared" si="6"/>
        <v>53301.2</v>
      </c>
      <c r="J229" s="133">
        <v>53301.2</v>
      </c>
      <c r="K229" s="133"/>
      <c r="P229" s="294"/>
      <c r="Q229" s="106"/>
      <c r="R229" s="106"/>
      <c r="S229" s="260"/>
      <c r="T229" s="106"/>
      <c r="U229" s="106"/>
      <c r="W229" s="270"/>
      <c r="AG229" s="59"/>
      <c r="AH229" s="59"/>
      <c r="AI229" s="59"/>
      <c r="AJ229" s="59"/>
    </row>
    <row r="230" spans="2:36" ht="43.5" customHeight="1" hidden="1">
      <c r="B230" s="247"/>
      <c r="C230" s="251"/>
      <c r="D230" s="252"/>
      <c r="E230" s="252"/>
      <c r="F230" s="247">
        <v>4655</v>
      </c>
      <c r="G230" s="137" t="s">
        <v>829</v>
      </c>
      <c r="H230" s="97"/>
      <c r="I230" s="33">
        <f t="shared" si="6"/>
        <v>0</v>
      </c>
      <c r="J230" s="277">
        <v>0</v>
      </c>
      <c r="K230" s="133"/>
      <c r="AG230" s="59"/>
      <c r="AH230" s="59"/>
      <c r="AI230" s="59"/>
      <c r="AJ230" s="59"/>
    </row>
    <row r="231" spans="2:36" ht="15" customHeight="1">
      <c r="B231" s="247">
        <v>2520</v>
      </c>
      <c r="C231" s="242" t="s">
        <v>175</v>
      </c>
      <c r="D231" s="243">
        <v>2</v>
      </c>
      <c r="E231" s="243">
        <v>0</v>
      </c>
      <c r="F231" s="257"/>
      <c r="G231" s="91" t="s">
        <v>635</v>
      </c>
      <c r="H231" s="92" t="s">
        <v>374</v>
      </c>
      <c r="I231" s="33">
        <f t="shared" si="6"/>
        <v>7867</v>
      </c>
      <c r="J231" s="133">
        <f>SUM(J232)</f>
        <v>0</v>
      </c>
      <c r="K231" s="133">
        <f>SUM(K232)</f>
        <v>7867</v>
      </c>
      <c r="AG231" s="59"/>
      <c r="AH231" s="59"/>
      <c r="AI231" s="59"/>
      <c r="AJ231" s="59"/>
    </row>
    <row r="232" spans="2:36" ht="15" customHeight="1">
      <c r="B232" s="247">
        <v>2521</v>
      </c>
      <c r="C232" s="251" t="s">
        <v>175</v>
      </c>
      <c r="D232" s="252">
        <v>2</v>
      </c>
      <c r="E232" s="252">
        <v>1</v>
      </c>
      <c r="F232" s="255"/>
      <c r="G232" s="96" t="s">
        <v>636</v>
      </c>
      <c r="H232" s="102" t="s">
        <v>375</v>
      </c>
      <c r="I232" s="33">
        <f t="shared" si="6"/>
        <v>7867</v>
      </c>
      <c r="J232" s="133">
        <f>J235</f>
        <v>0</v>
      </c>
      <c r="K232" s="133">
        <f>K237</f>
        <v>7867</v>
      </c>
      <c r="AG232" s="59"/>
      <c r="AH232" s="59"/>
      <c r="AI232" s="59"/>
      <c r="AJ232" s="59"/>
    </row>
    <row r="233" spans="2:36" ht="40.5">
      <c r="B233" s="247"/>
      <c r="C233" s="251"/>
      <c r="D233" s="252"/>
      <c r="E233" s="252"/>
      <c r="F233" s="255"/>
      <c r="G233" s="96" t="s">
        <v>976</v>
      </c>
      <c r="H233" s="97"/>
      <c r="I233" s="33"/>
      <c r="J233" s="133"/>
      <c r="K233" s="133"/>
      <c r="AG233" s="59"/>
      <c r="AH233" s="59"/>
      <c r="AI233" s="59"/>
      <c r="AJ233" s="59"/>
    </row>
    <row r="234" spans="2:36" ht="17.25" hidden="1">
      <c r="B234" s="247"/>
      <c r="C234" s="251"/>
      <c r="D234" s="252"/>
      <c r="E234" s="252"/>
      <c r="F234" s="255">
        <v>5112</v>
      </c>
      <c r="G234" s="137" t="s">
        <v>150</v>
      </c>
      <c r="H234" s="97"/>
      <c r="I234" s="33">
        <f t="shared" si="6"/>
        <v>0</v>
      </c>
      <c r="J234" s="133"/>
      <c r="K234" s="133"/>
      <c r="AG234" s="59"/>
      <c r="AH234" s="59"/>
      <c r="AI234" s="59"/>
      <c r="AJ234" s="59"/>
    </row>
    <row r="235" spans="2:36" ht="26.25" customHeight="1" hidden="1">
      <c r="B235" s="247"/>
      <c r="C235" s="251"/>
      <c r="D235" s="252"/>
      <c r="E235" s="252"/>
      <c r="F235" s="255">
        <v>4511</v>
      </c>
      <c r="G235" s="137" t="s">
        <v>983</v>
      </c>
      <c r="H235" s="97"/>
      <c r="I235" s="133">
        <f t="shared" si="6"/>
        <v>0</v>
      </c>
      <c r="J235" s="133">
        <v>0</v>
      </c>
      <c r="K235" s="133"/>
      <c r="AG235" s="59"/>
      <c r="AH235" s="59"/>
      <c r="AI235" s="59"/>
      <c r="AJ235" s="59"/>
    </row>
    <row r="236" spans="2:36" ht="15" customHeight="1" hidden="1">
      <c r="B236" s="247"/>
      <c r="C236" s="251"/>
      <c r="D236" s="252"/>
      <c r="E236" s="252"/>
      <c r="F236" s="255">
        <v>5112</v>
      </c>
      <c r="G236" s="137" t="s">
        <v>863</v>
      </c>
      <c r="H236" s="97"/>
      <c r="I236" s="33">
        <f>SUM(J236:K236)</f>
        <v>0</v>
      </c>
      <c r="J236" s="133"/>
      <c r="K236" s="133">
        <v>0</v>
      </c>
      <c r="AG236" s="59"/>
      <c r="AH236" s="59"/>
      <c r="AI236" s="261"/>
      <c r="AJ236" s="59"/>
    </row>
    <row r="237" spans="2:36" ht="15" customHeight="1">
      <c r="B237" s="247"/>
      <c r="C237" s="251"/>
      <c r="D237" s="252"/>
      <c r="E237" s="252"/>
      <c r="F237" s="255">
        <v>5112</v>
      </c>
      <c r="G237" s="137" t="s">
        <v>863</v>
      </c>
      <c r="H237" s="97"/>
      <c r="I237" s="33">
        <f>SUM(J237:K237)</f>
        <v>7867</v>
      </c>
      <c r="J237" s="133"/>
      <c r="K237" s="133">
        <v>7867</v>
      </c>
      <c r="AG237" s="59"/>
      <c r="AH237" s="59"/>
      <c r="AI237" s="261"/>
      <c r="AJ237" s="59"/>
    </row>
    <row r="238" spans="2:36" ht="27">
      <c r="B238" s="247">
        <v>2530</v>
      </c>
      <c r="C238" s="242" t="s">
        <v>175</v>
      </c>
      <c r="D238" s="243">
        <v>3</v>
      </c>
      <c r="E238" s="243">
        <v>0</v>
      </c>
      <c r="F238" s="257"/>
      <c r="G238" s="91" t="s">
        <v>637</v>
      </c>
      <c r="H238" s="92" t="s">
        <v>376</v>
      </c>
      <c r="I238" s="33">
        <f t="shared" si="6"/>
        <v>0</v>
      </c>
      <c r="J238" s="133">
        <f>SUM(J239)</f>
        <v>0</v>
      </c>
      <c r="K238" s="133">
        <f>SUM(K239)</f>
        <v>0</v>
      </c>
      <c r="AG238" s="59"/>
      <c r="AH238" s="59"/>
      <c r="AI238" s="59"/>
      <c r="AJ238" s="59"/>
    </row>
    <row r="239" spans="2:36" ht="15" customHeight="1">
      <c r="B239" s="247">
        <v>3531</v>
      </c>
      <c r="C239" s="251" t="s">
        <v>175</v>
      </c>
      <c r="D239" s="252">
        <v>3</v>
      </c>
      <c r="E239" s="252">
        <v>1</v>
      </c>
      <c r="F239" s="255"/>
      <c r="G239" s="96" t="s">
        <v>638</v>
      </c>
      <c r="H239" s="102" t="s">
        <v>377</v>
      </c>
      <c r="I239" s="33">
        <f t="shared" si="6"/>
        <v>0</v>
      </c>
      <c r="J239" s="133"/>
      <c r="K239" s="133">
        <v>0</v>
      </c>
      <c r="AG239" s="59"/>
      <c r="AH239" s="59"/>
      <c r="AI239" s="59"/>
      <c r="AJ239" s="59"/>
    </row>
    <row r="240" spans="2:36" ht="40.5">
      <c r="B240" s="247"/>
      <c r="C240" s="251"/>
      <c r="D240" s="252"/>
      <c r="E240" s="252"/>
      <c r="F240" s="255"/>
      <c r="G240" s="96" t="s">
        <v>976</v>
      </c>
      <c r="H240" s="97"/>
      <c r="I240" s="33">
        <f t="shared" si="6"/>
        <v>0</v>
      </c>
      <c r="J240" s="133"/>
      <c r="K240" s="133"/>
      <c r="AG240" s="59"/>
      <c r="AH240" s="59"/>
      <c r="AI240" s="59"/>
      <c r="AJ240" s="59"/>
    </row>
    <row r="241" spans="2:36" ht="27">
      <c r="B241" s="247">
        <v>2540</v>
      </c>
      <c r="C241" s="242" t="s">
        <v>175</v>
      </c>
      <c r="D241" s="243">
        <v>4</v>
      </c>
      <c r="E241" s="243">
        <v>0</v>
      </c>
      <c r="F241" s="257"/>
      <c r="G241" s="91" t="s">
        <v>639</v>
      </c>
      <c r="H241" s="92" t="s">
        <v>378</v>
      </c>
      <c r="I241" s="33">
        <f t="shared" si="6"/>
        <v>0</v>
      </c>
      <c r="J241" s="133">
        <f>SUM(J242)</f>
        <v>0</v>
      </c>
      <c r="K241" s="133">
        <f>SUM(K242)</f>
        <v>0</v>
      </c>
      <c r="AG241" s="59"/>
      <c r="AH241" s="59"/>
      <c r="AI241" s="59"/>
      <c r="AJ241" s="59"/>
    </row>
    <row r="242" spans="2:36" ht="25.5" customHeight="1">
      <c r="B242" s="247">
        <v>2541</v>
      </c>
      <c r="C242" s="251" t="s">
        <v>175</v>
      </c>
      <c r="D242" s="252">
        <v>4</v>
      </c>
      <c r="E242" s="252">
        <v>1</v>
      </c>
      <c r="F242" s="255"/>
      <c r="G242" s="96" t="s">
        <v>640</v>
      </c>
      <c r="H242" s="102" t="s">
        <v>379</v>
      </c>
      <c r="I242" s="33">
        <f t="shared" si="6"/>
        <v>0</v>
      </c>
      <c r="J242" s="133">
        <v>0</v>
      </c>
      <c r="K242" s="133">
        <v>0</v>
      </c>
      <c r="AG242" s="59"/>
      <c r="AH242" s="59"/>
      <c r="AI242" s="59"/>
      <c r="AJ242" s="59"/>
    </row>
    <row r="243" spans="2:36" ht="40.5">
      <c r="B243" s="247"/>
      <c r="C243" s="251"/>
      <c r="D243" s="252"/>
      <c r="E243" s="252"/>
      <c r="F243" s="255"/>
      <c r="G243" s="96" t="s">
        <v>976</v>
      </c>
      <c r="H243" s="97"/>
      <c r="I243" s="33">
        <f t="shared" si="6"/>
        <v>0</v>
      </c>
      <c r="J243" s="133"/>
      <c r="K243" s="133"/>
      <c r="AG243" s="59"/>
      <c r="AH243" s="59"/>
      <c r="AI243" s="59"/>
      <c r="AJ243" s="59"/>
    </row>
    <row r="244" spans="2:36" ht="39.75" customHeight="1">
      <c r="B244" s="247">
        <v>2550</v>
      </c>
      <c r="C244" s="242" t="s">
        <v>175</v>
      </c>
      <c r="D244" s="243">
        <v>5</v>
      </c>
      <c r="E244" s="243">
        <v>0</v>
      </c>
      <c r="F244" s="257"/>
      <c r="G244" s="91" t="s">
        <v>641</v>
      </c>
      <c r="H244" s="92" t="s">
        <v>380</v>
      </c>
      <c r="I244" s="33">
        <f t="shared" si="6"/>
        <v>0</v>
      </c>
      <c r="J244" s="133">
        <f>SUM(J245)</f>
        <v>0</v>
      </c>
      <c r="K244" s="133">
        <f>SUM(K245)</f>
        <v>0</v>
      </c>
      <c r="AG244" s="59"/>
      <c r="AH244" s="59"/>
      <c r="AI244" s="59"/>
      <c r="AJ244" s="59"/>
    </row>
    <row r="245" spans="2:36" ht="26.25" customHeight="1">
      <c r="B245" s="247">
        <v>2551</v>
      </c>
      <c r="C245" s="251" t="s">
        <v>175</v>
      </c>
      <c r="D245" s="252">
        <v>5</v>
      </c>
      <c r="E245" s="252">
        <v>1</v>
      </c>
      <c r="F245" s="255"/>
      <c r="G245" s="96" t="s">
        <v>642</v>
      </c>
      <c r="H245" s="102" t="s">
        <v>381</v>
      </c>
      <c r="I245" s="33">
        <f aca="true" t="shared" si="8" ref="I245:I300">SUM(J245:K245)</f>
        <v>0</v>
      </c>
      <c r="J245" s="133">
        <v>0</v>
      </c>
      <c r="K245" s="133">
        <f>K247</f>
        <v>0</v>
      </c>
      <c r="AG245" s="59"/>
      <c r="AH245" s="59"/>
      <c r="AI245" s="59"/>
      <c r="AJ245" s="59"/>
    </row>
    <row r="246" spans="2:36" ht="40.5">
      <c r="B246" s="247"/>
      <c r="C246" s="251"/>
      <c r="D246" s="252"/>
      <c r="E246" s="252"/>
      <c r="F246" s="255"/>
      <c r="G246" s="96" t="s">
        <v>976</v>
      </c>
      <c r="H246" s="97"/>
      <c r="I246" s="33">
        <f t="shared" si="6"/>
        <v>0</v>
      </c>
      <c r="J246" s="133"/>
      <c r="K246" s="133"/>
      <c r="AG246" s="59"/>
      <c r="AH246" s="59"/>
      <c r="AI246" s="59"/>
      <c r="AJ246" s="59"/>
    </row>
    <row r="247" spans="2:36" ht="17.25" customHeight="1" hidden="1">
      <c r="B247" s="247"/>
      <c r="C247" s="251"/>
      <c r="D247" s="252"/>
      <c r="E247" s="252"/>
      <c r="F247" s="255">
        <v>5134</v>
      </c>
      <c r="G247" s="137" t="s">
        <v>149</v>
      </c>
      <c r="H247" s="97"/>
      <c r="I247" s="33">
        <f>SUM(J247:K247)</f>
        <v>0</v>
      </c>
      <c r="J247" s="133">
        <v>0</v>
      </c>
      <c r="K247" s="133">
        <v>0</v>
      </c>
      <c r="AG247" s="59"/>
      <c r="AH247" s="59"/>
      <c r="AI247" s="59"/>
      <c r="AJ247" s="59"/>
    </row>
    <row r="248" spans="2:36" ht="40.5" customHeight="1">
      <c r="B248" s="247"/>
      <c r="C248" s="242" t="s">
        <v>175</v>
      </c>
      <c r="D248" s="243">
        <v>5</v>
      </c>
      <c r="E248" s="243">
        <v>0</v>
      </c>
      <c r="F248" s="257"/>
      <c r="G248" s="262" t="s">
        <v>641</v>
      </c>
      <c r="H248" s="97"/>
      <c r="I248" s="133">
        <f>K248</f>
        <v>0</v>
      </c>
      <c r="J248" s="133"/>
      <c r="K248" s="133">
        <f>K249</f>
        <v>0</v>
      </c>
      <c r="AG248" s="59"/>
      <c r="AH248" s="59"/>
      <c r="AI248" s="59"/>
      <c r="AJ248" s="59"/>
    </row>
    <row r="249" spans="2:36" ht="24.75" customHeight="1">
      <c r="B249" s="247"/>
      <c r="C249" s="251" t="s">
        <v>175</v>
      </c>
      <c r="D249" s="252">
        <v>5</v>
      </c>
      <c r="E249" s="252">
        <v>1</v>
      </c>
      <c r="F249" s="257"/>
      <c r="G249" s="96" t="s">
        <v>642</v>
      </c>
      <c r="H249" s="97"/>
      <c r="I249" s="33">
        <f>K249</f>
        <v>0</v>
      </c>
      <c r="J249" s="133"/>
      <c r="K249" s="133">
        <f>K251</f>
        <v>0</v>
      </c>
      <c r="AG249" s="59"/>
      <c r="AH249" s="59"/>
      <c r="AI249" s="59"/>
      <c r="AJ249" s="59"/>
    </row>
    <row r="250" spans="2:36" ht="40.5" customHeight="1">
      <c r="B250" s="247"/>
      <c r="C250" s="251"/>
      <c r="D250" s="252"/>
      <c r="E250" s="252"/>
      <c r="F250" s="255"/>
      <c r="G250" s="96" t="s">
        <v>976</v>
      </c>
      <c r="H250" s="97"/>
      <c r="I250" s="33"/>
      <c r="J250" s="133"/>
      <c r="K250" s="133"/>
      <c r="AG250" s="59"/>
      <c r="AH250" s="59"/>
      <c r="AI250" s="59"/>
      <c r="AJ250" s="59"/>
    </row>
    <row r="251" spans="2:36" ht="15" customHeight="1" hidden="1">
      <c r="B251" s="247"/>
      <c r="C251" s="251"/>
      <c r="D251" s="252"/>
      <c r="E251" s="252"/>
      <c r="F251" s="255">
        <v>5134</v>
      </c>
      <c r="G251" s="137" t="s">
        <v>873</v>
      </c>
      <c r="H251" s="97"/>
      <c r="I251" s="33">
        <f>SUM(J251:K251)</f>
        <v>0</v>
      </c>
      <c r="J251" s="133"/>
      <c r="K251" s="133"/>
      <c r="AG251" s="59"/>
      <c r="AH251" s="59"/>
      <c r="AI251" s="59"/>
      <c r="AJ251" s="59"/>
    </row>
    <row r="252" spans="2:36" ht="29.25" customHeight="1">
      <c r="B252" s="247">
        <v>2560</v>
      </c>
      <c r="C252" s="242" t="s">
        <v>175</v>
      </c>
      <c r="D252" s="243">
        <v>6</v>
      </c>
      <c r="E252" s="243">
        <v>0</v>
      </c>
      <c r="F252" s="257"/>
      <c r="G252" s="91" t="s">
        <v>643</v>
      </c>
      <c r="H252" s="92" t="s">
        <v>382</v>
      </c>
      <c r="I252" s="133">
        <f t="shared" si="8"/>
        <v>0</v>
      </c>
      <c r="J252" s="133">
        <f>SUM(J253)</f>
        <v>0</v>
      </c>
      <c r="K252" s="133">
        <f>SUM(K253)</f>
        <v>0</v>
      </c>
      <c r="AG252" s="59"/>
      <c r="AH252" s="59"/>
      <c r="AI252" s="59"/>
      <c r="AJ252" s="59"/>
    </row>
    <row r="253" spans="2:36" ht="27" customHeight="1">
      <c r="B253" s="247">
        <v>2561</v>
      </c>
      <c r="C253" s="251" t="s">
        <v>175</v>
      </c>
      <c r="D253" s="252">
        <v>6</v>
      </c>
      <c r="E253" s="252">
        <v>1</v>
      </c>
      <c r="F253" s="255"/>
      <c r="G253" s="96" t="s">
        <v>644</v>
      </c>
      <c r="H253" s="102" t="s">
        <v>383</v>
      </c>
      <c r="I253" s="133">
        <f t="shared" si="8"/>
        <v>0</v>
      </c>
      <c r="J253" s="133">
        <f>SUM(J255)</f>
        <v>0</v>
      </c>
      <c r="K253" s="133">
        <f>SUM(K255)</f>
        <v>0</v>
      </c>
      <c r="AG253" s="59"/>
      <c r="AH253" s="59"/>
      <c r="AI253" s="59"/>
      <c r="AJ253" s="59"/>
    </row>
    <row r="254" spans="2:36" ht="40.5">
      <c r="B254" s="247"/>
      <c r="C254" s="251"/>
      <c r="D254" s="252"/>
      <c r="E254" s="252"/>
      <c r="F254" s="255"/>
      <c r="G254" s="96" t="s">
        <v>976</v>
      </c>
      <c r="H254" s="97"/>
      <c r="I254" s="33">
        <f t="shared" si="8"/>
        <v>0</v>
      </c>
      <c r="J254" s="133"/>
      <c r="K254" s="133"/>
      <c r="AG254" s="59"/>
      <c r="AH254" s="59"/>
      <c r="AI254" s="59"/>
      <c r="AJ254" s="59"/>
    </row>
    <row r="255" spans="2:36" ht="17.25" hidden="1">
      <c r="B255" s="247"/>
      <c r="C255" s="251"/>
      <c r="D255" s="252"/>
      <c r="E255" s="252"/>
      <c r="F255" s="255">
        <v>4213</v>
      </c>
      <c r="G255" s="137" t="s">
        <v>126</v>
      </c>
      <c r="H255" s="97"/>
      <c r="I255" s="33">
        <f t="shared" si="8"/>
        <v>0</v>
      </c>
      <c r="J255" s="133">
        <v>0</v>
      </c>
      <c r="K255" s="133">
        <v>0</v>
      </c>
      <c r="AG255" s="59"/>
      <c r="AH255" s="59"/>
      <c r="AI255" s="59"/>
      <c r="AJ255" s="59"/>
    </row>
    <row r="256" spans="2:36" s="89" customFormat="1" ht="52.5" customHeight="1">
      <c r="B256" s="131">
        <v>2600</v>
      </c>
      <c r="C256" s="242" t="s">
        <v>176</v>
      </c>
      <c r="D256" s="243">
        <v>0</v>
      </c>
      <c r="E256" s="243">
        <v>0</v>
      </c>
      <c r="F256" s="257"/>
      <c r="G256" s="112" t="s">
        <v>1002</v>
      </c>
      <c r="H256" s="104" t="s">
        <v>384</v>
      </c>
      <c r="I256" s="33">
        <f t="shared" si="8"/>
        <v>81320.1</v>
      </c>
      <c r="J256" s="33">
        <f>SUM(J257+J260+J264+J271+J283+J288)</f>
        <v>31178.1</v>
      </c>
      <c r="K256" s="33">
        <f>SUM(K257+K260+K264+K271+K283+K288)</f>
        <v>50142</v>
      </c>
      <c r="L256" s="245"/>
      <c r="M256" s="245"/>
      <c r="N256" s="245"/>
      <c r="O256" s="245"/>
      <c r="P256" s="290"/>
      <c r="AG256" s="263"/>
      <c r="AH256" s="263"/>
      <c r="AI256" s="263"/>
      <c r="AJ256" s="263"/>
    </row>
    <row r="257" spans="2:36" ht="15" customHeight="1">
      <c r="B257" s="247">
        <v>2610</v>
      </c>
      <c r="C257" s="242" t="s">
        <v>176</v>
      </c>
      <c r="D257" s="243">
        <v>1</v>
      </c>
      <c r="E257" s="243">
        <v>0</v>
      </c>
      <c r="F257" s="257"/>
      <c r="G257" s="91" t="s">
        <v>646</v>
      </c>
      <c r="H257" s="92" t="s">
        <v>385</v>
      </c>
      <c r="I257" s="33">
        <f>SUM(J257:K257)</f>
        <v>0</v>
      </c>
      <c r="J257" s="133">
        <f>SUM(J258)</f>
        <v>0</v>
      </c>
      <c r="K257" s="133">
        <f>SUM(K258)</f>
        <v>0</v>
      </c>
      <c r="AG257" s="59"/>
      <c r="AH257" s="59"/>
      <c r="AI257" s="59"/>
      <c r="AJ257" s="59"/>
    </row>
    <row r="258" spans="2:36" ht="15" customHeight="1">
      <c r="B258" s="247">
        <v>2611</v>
      </c>
      <c r="C258" s="251" t="s">
        <v>176</v>
      </c>
      <c r="D258" s="252">
        <v>1</v>
      </c>
      <c r="E258" s="252">
        <v>1</v>
      </c>
      <c r="F258" s="255"/>
      <c r="G258" s="96" t="s">
        <v>647</v>
      </c>
      <c r="H258" s="102" t="s">
        <v>386</v>
      </c>
      <c r="I258" s="33">
        <f t="shared" si="8"/>
        <v>0</v>
      </c>
      <c r="J258" s="133"/>
      <c r="K258" s="133"/>
      <c r="AG258" s="59"/>
      <c r="AH258" s="59"/>
      <c r="AI258" s="59"/>
      <c r="AJ258" s="59"/>
    </row>
    <row r="259" spans="2:36" ht="40.5">
      <c r="B259" s="247"/>
      <c r="C259" s="251"/>
      <c r="D259" s="252"/>
      <c r="E259" s="252"/>
      <c r="F259" s="255"/>
      <c r="G259" s="96" t="s">
        <v>976</v>
      </c>
      <c r="H259" s="97"/>
      <c r="I259" s="33">
        <f t="shared" si="8"/>
        <v>0</v>
      </c>
      <c r="J259" s="133"/>
      <c r="K259" s="133"/>
      <c r="AG259" s="59"/>
      <c r="AH259" s="59"/>
      <c r="AI259" s="59"/>
      <c r="AJ259" s="59"/>
    </row>
    <row r="260" spans="2:36" ht="15" customHeight="1">
      <c r="B260" s="247">
        <v>2620</v>
      </c>
      <c r="C260" s="242" t="s">
        <v>176</v>
      </c>
      <c r="D260" s="243">
        <v>2</v>
      </c>
      <c r="E260" s="243">
        <v>0</v>
      </c>
      <c r="F260" s="257"/>
      <c r="G260" s="91" t="s">
        <v>648</v>
      </c>
      <c r="H260" s="92" t="s">
        <v>387</v>
      </c>
      <c r="I260" s="33">
        <f t="shared" si="8"/>
        <v>0</v>
      </c>
      <c r="J260" s="133">
        <f>SUM(J261)</f>
        <v>0</v>
      </c>
      <c r="K260" s="133">
        <f>SUM(K261)</f>
        <v>0</v>
      </c>
      <c r="AG260" s="59"/>
      <c r="AH260" s="59"/>
      <c r="AI260" s="59"/>
      <c r="AJ260" s="59"/>
    </row>
    <row r="261" spans="2:36" ht="15" customHeight="1">
      <c r="B261" s="247">
        <v>2621</v>
      </c>
      <c r="C261" s="251" t="s">
        <v>176</v>
      </c>
      <c r="D261" s="252">
        <v>2</v>
      </c>
      <c r="E261" s="252">
        <v>1</v>
      </c>
      <c r="F261" s="255"/>
      <c r="G261" s="96" t="s">
        <v>649</v>
      </c>
      <c r="H261" s="102" t="s">
        <v>388</v>
      </c>
      <c r="I261" s="33">
        <f t="shared" si="8"/>
        <v>0</v>
      </c>
      <c r="J261" s="133">
        <v>0</v>
      </c>
      <c r="K261" s="133">
        <f>K263</f>
        <v>0</v>
      </c>
      <c r="AG261" s="59"/>
      <c r="AH261" s="59"/>
      <c r="AI261" s="59"/>
      <c r="AJ261" s="59"/>
    </row>
    <row r="262" spans="2:36" ht="40.5">
      <c r="B262" s="247"/>
      <c r="C262" s="251"/>
      <c r="D262" s="252"/>
      <c r="E262" s="252"/>
      <c r="F262" s="255"/>
      <c r="G262" s="96" t="s">
        <v>976</v>
      </c>
      <c r="H262" s="97"/>
      <c r="I262" s="33">
        <f t="shared" si="8"/>
        <v>0</v>
      </c>
      <c r="J262" s="133"/>
      <c r="K262" s="133"/>
      <c r="AG262" s="59"/>
      <c r="AH262" s="59"/>
      <c r="AI262" s="59"/>
      <c r="AJ262" s="59"/>
    </row>
    <row r="263" spans="2:36" ht="17.25" hidden="1">
      <c r="B263" s="247"/>
      <c r="C263" s="251"/>
      <c r="D263" s="252"/>
      <c r="E263" s="252"/>
      <c r="F263" s="255">
        <v>5112</v>
      </c>
      <c r="G263" s="137" t="s">
        <v>863</v>
      </c>
      <c r="H263" s="97"/>
      <c r="I263" s="33">
        <f>SUM(J263:K263)</f>
        <v>0</v>
      </c>
      <c r="J263" s="133"/>
      <c r="K263" s="133">
        <v>0</v>
      </c>
      <c r="AG263" s="59"/>
      <c r="AH263" s="59"/>
      <c r="AI263" s="59"/>
      <c r="AJ263" s="59"/>
    </row>
    <row r="264" spans="2:36" ht="15" customHeight="1">
      <c r="B264" s="247">
        <v>2630</v>
      </c>
      <c r="C264" s="242" t="s">
        <v>176</v>
      </c>
      <c r="D264" s="243">
        <v>3</v>
      </c>
      <c r="E264" s="243">
        <v>0</v>
      </c>
      <c r="F264" s="257"/>
      <c r="G264" s="91" t="s">
        <v>650</v>
      </c>
      <c r="H264" s="92" t="s">
        <v>389</v>
      </c>
      <c r="I264" s="33">
        <f t="shared" si="8"/>
        <v>42246</v>
      </c>
      <c r="J264" s="133">
        <f>SUM(J265)</f>
        <v>15996</v>
      </c>
      <c r="K264" s="133">
        <f>SUM(K265)</f>
        <v>26250</v>
      </c>
      <c r="AG264" s="59"/>
      <c r="AH264" s="59"/>
      <c r="AI264" s="59"/>
      <c r="AJ264" s="59"/>
    </row>
    <row r="265" spans="2:36" ht="15" customHeight="1">
      <c r="B265" s="247">
        <v>2631</v>
      </c>
      <c r="C265" s="251" t="s">
        <v>176</v>
      </c>
      <c r="D265" s="252">
        <v>3</v>
      </c>
      <c r="E265" s="252">
        <v>1</v>
      </c>
      <c r="F265" s="255"/>
      <c r="G265" s="96" t="s">
        <v>651</v>
      </c>
      <c r="H265" s="110" t="s">
        <v>390</v>
      </c>
      <c r="I265" s="33">
        <f t="shared" si="8"/>
        <v>42246</v>
      </c>
      <c r="J265" s="133">
        <f>SUM(J267:J268)</f>
        <v>15996</v>
      </c>
      <c r="K265" s="133">
        <f>K269+K270</f>
        <v>26250</v>
      </c>
      <c r="AG265" s="59"/>
      <c r="AH265" s="59"/>
      <c r="AI265" s="59"/>
      <c r="AJ265" s="59"/>
    </row>
    <row r="266" spans="2:36" ht="40.5">
      <c r="B266" s="247"/>
      <c r="C266" s="251"/>
      <c r="D266" s="252"/>
      <c r="E266" s="252"/>
      <c r="F266" s="255"/>
      <c r="G266" s="96" t="s">
        <v>976</v>
      </c>
      <c r="H266" s="97"/>
      <c r="I266" s="33">
        <f t="shared" si="8"/>
        <v>0</v>
      </c>
      <c r="J266" s="133"/>
      <c r="K266" s="133"/>
      <c r="AG266" s="59"/>
      <c r="AH266" s="59"/>
      <c r="AI266" s="59"/>
      <c r="AJ266" s="59"/>
    </row>
    <row r="267" spans="2:36" ht="15" customHeight="1">
      <c r="B267" s="247"/>
      <c r="C267" s="251"/>
      <c r="D267" s="252"/>
      <c r="E267" s="252"/>
      <c r="F267" s="255">
        <v>4212</v>
      </c>
      <c r="G267" s="139" t="s">
        <v>764</v>
      </c>
      <c r="H267" s="97"/>
      <c r="I267" s="33">
        <f t="shared" si="8"/>
        <v>14256</v>
      </c>
      <c r="J267" s="133">
        <v>14256</v>
      </c>
      <c r="K267" s="133"/>
      <c r="AG267" s="59"/>
      <c r="AH267" s="59"/>
      <c r="AI267" s="59"/>
      <c r="AJ267" s="59"/>
    </row>
    <row r="268" spans="2:37" ht="29.25" customHeight="1">
      <c r="B268" s="247"/>
      <c r="C268" s="251"/>
      <c r="D268" s="252"/>
      <c r="E268" s="252"/>
      <c r="F268" s="255">
        <v>4511</v>
      </c>
      <c r="G268" s="137" t="s">
        <v>808</v>
      </c>
      <c r="H268" s="97"/>
      <c r="I268" s="133">
        <f t="shared" si="8"/>
        <v>1740</v>
      </c>
      <c r="J268" s="133">
        <v>1740</v>
      </c>
      <c r="K268" s="133"/>
      <c r="AG268" s="59"/>
      <c r="AH268" s="59"/>
      <c r="AI268" s="59"/>
      <c r="AJ268" s="59"/>
      <c r="AK268" s="106"/>
    </row>
    <row r="269" spans="2:37" ht="18.75" customHeight="1">
      <c r="B269" s="247"/>
      <c r="C269" s="251"/>
      <c r="D269" s="252"/>
      <c r="E269" s="252"/>
      <c r="F269" s="255">
        <v>5112</v>
      </c>
      <c r="G269" s="137" t="s">
        <v>863</v>
      </c>
      <c r="H269" s="97"/>
      <c r="I269" s="133"/>
      <c r="J269" s="133"/>
      <c r="K269" s="133">
        <v>24000</v>
      </c>
      <c r="AG269" s="59"/>
      <c r="AH269" s="59"/>
      <c r="AI269" s="59"/>
      <c r="AJ269" s="59"/>
      <c r="AK269" s="106"/>
    </row>
    <row r="270" spans="2:37" ht="17.25" customHeight="1">
      <c r="B270" s="247"/>
      <c r="C270" s="251"/>
      <c r="D270" s="252"/>
      <c r="E270" s="252"/>
      <c r="F270" s="280">
        <v>5129</v>
      </c>
      <c r="G270" s="285" t="s">
        <v>868</v>
      </c>
      <c r="H270" s="97"/>
      <c r="I270" s="133">
        <f>K270</f>
        <v>2250</v>
      </c>
      <c r="J270" s="133"/>
      <c r="K270" s="133">
        <v>2250</v>
      </c>
      <c r="AG270" s="59"/>
      <c r="AH270" s="59"/>
      <c r="AI270" s="59"/>
      <c r="AJ270" s="59"/>
      <c r="AK270" s="106"/>
    </row>
    <row r="271" spans="2:37" ht="15" customHeight="1">
      <c r="B271" s="247">
        <v>2640</v>
      </c>
      <c r="C271" s="242" t="s">
        <v>176</v>
      </c>
      <c r="D271" s="243">
        <v>4</v>
      </c>
      <c r="E271" s="243">
        <v>0</v>
      </c>
      <c r="F271" s="257"/>
      <c r="G271" s="91" t="s">
        <v>652</v>
      </c>
      <c r="H271" s="92" t="s">
        <v>391</v>
      </c>
      <c r="I271" s="33">
        <f t="shared" si="8"/>
        <v>37074.1</v>
      </c>
      <c r="J271" s="133">
        <f>SUM(J272)</f>
        <v>15182.1</v>
      </c>
      <c r="K271" s="133">
        <f>SUM(K272)</f>
        <v>21892</v>
      </c>
      <c r="AG271" s="59"/>
      <c r="AH271" s="59"/>
      <c r="AI271" s="59"/>
      <c r="AJ271" s="59"/>
      <c r="AK271" s="106"/>
    </row>
    <row r="272" spans="2:37" ht="15" customHeight="1">
      <c r="B272" s="247">
        <v>2641</v>
      </c>
      <c r="C272" s="251" t="s">
        <v>176</v>
      </c>
      <c r="D272" s="252">
        <v>4</v>
      </c>
      <c r="E272" s="252">
        <v>1</v>
      </c>
      <c r="F272" s="255"/>
      <c r="G272" s="96" t="s">
        <v>653</v>
      </c>
      <c r="H272" s="102" t="s">
        <v>392</v>
      </c>
      <c r="I272" s="133">
        <f>SUM(I274:I278)</f>
        <v>15182.1</v>
      </c>
      <c r="J272" s="133">
        <f>SUM(J274:J279)</f>
        <v>15182.1</v>
      </c>
      <c r="K272" s="133">
        <f>K280+K281+K282</f>
        <v>21892</v>
      </c>
      <c r="AG272" s="98"/>
      <c r="AH272" s="98"/>
      <c r="AI272" s="98"/>
      <c r="AJ272" s="98"/>
      <c r="AK272" s="106"/>
    </row>
    <row r="273" spans="2:37" ht="40.5">
      <c r="B273" s="247"/>
      <c r="C273" s="251"/>
      <c r="D273" s="252"/>
      <c r="E273" s="252"/>
      <c r="F273" s="255"/>
      <c r="G273" s="96" t="s">
        <v>976</v>
      </c>
      <c r="H273" s="97"/>
      <c r="I273" s="33">
        <f t="shared" si="8"/>
        <v>0</v>
      </c>
      <c r="J273" s="133"/>
      <c r="K273" s="133"/>
      <c r="AG273" s="59"/>
      <c r="AH273" s="59"/>
      <c r="AI273" s="59"/>
      <c r="AJ273" s="59"/>
      <c r="AK273" s="106"/>
    </row>
    <row r="274" spans="2:37" s="284" customFormat="1" ht="17.25">
      <c r="B274" s="195"/>
      <c r="C274" s="278"/>
      <c r="D274" s="279"/>
      <c r="E274" s="279"/>
      <c r="F274" s="280">
        <v>4212</v>
      </c>
      <c r="G274" s="281" t="s">
        <v>764</v>
      </c>
      <c r="H274" s="282"/>
      <c r="I274" s="283">
        <f>SUM(J274:K274)</f>
        <v>11220</v>
      </c>
      <c r="J274" s="184">
        <v>11220</v>
      </c>
      <c r="K274" s="184">
        <v>0</v>
      </c>
      <c r="L274" s="233"/>
      <c r="M274" s="233"/>
      <c r="N274" s="233"/>
      <c r="O274" s="233"/>
      <c r="P274" s="295"/>
      <c r="AF274" s="233"/>
      <c r="AG274" s="179"/>
      <c r="AH274" s="179"/>
      <c r="AI274" s="179"/>
      <c r="AJ274" s="179"/>
      <c r="AK274" s="232"/>
    </row>
    <row r="275" spans="2:37" s="284" customFormat="1" ht="17.25">
      <c r="B275" s="195"/>
      <c r="C275" s="278"/>
      <c r="D275" s="279"/>
      <c r="E275" s="279"/>
      <c r="F275" s="280">
        <v>4239</v>
      </c>
      <c r="G275" s="137" t="s">
        <v>782</v>
      </c>
      <c r="H275" s="282"/>
      <c r="I275" s="283">
        <f>J275</f>
        <v>990</v>
      </c>
      <c r="J275" s="184">
        <v>990</v>
      </c>
      <c r="K275" s="184"/>
      <c r="L275" s="233"/>
      <c r="M275" s="233"/>
      <c r="N275" s="233"/>
      <c r="O275" s="233"/>
      <c r="P275" s="295"/>
      <c r="AF275" s="233"/>
      <c r="AG275" s="179"/>
      <c r="AH275" s="179"/>
      <c r="AI275" s="179"/>
      <c r="AJ275" s="179"/>
      <c r="AK275" s="232"/>
    </row>
    <row r="276" spans="2:37" s="284" customFormat="1" ht="17.25">
      <c r="B276" s="195"/>
      <c r="C276" s="278"/>
      <c r="D276" s="279"/>
      <c r="E276" s="279"/>
      <c r="F276" s="280">
        <v>4267</v>
      </c>
      <c r="G276" s="285" t="s">
        <v>794</v>
      </c>
      <c r="H276" s="282"/>
      <c r="I276" s="283">
        <f>J276</f>
        <v>1759.7</v>
      </c>
      <c r="J276" s="184">
        <v>1759.7</v>
      </c>
      <c r="K276" s="184"/>
      <c r="L276" s="233"/>
      <c r="M276" s="233"/>
      <c r="N276" s="233"/>
      <c r="O276" s="233"/>
      <c r="P276" s="295"/>
      <c r="AF276" s="233"/>
      <c r="AG276" s="179"/>
      <c r="AH276" s="179"/>
      <c r="AI276" s="179"/>
      <c r="AJ276" s="179"/>
      <c r="AK276" s="232"/>
    </row>
    <row r="277" spans="2:37" s="284" customFormat="1" ht="26.25" customHeight="1">
      <c r="B277" s="195"/>
      <c r="C277" s="278"/>
      <c r="D277" s="279"/>
      <c r="E277" s="279"/>
      <c r="F277" s="280">
        <v>4511</v>
      </c>
      <c r="G277" s="285" t="s">
        <v>808</v>
      </c>
      <c r="H277" s="282"/>
      <c r="I277" s="184">
        <f t="shared" si="8"/>
        <v>1212.4</v>
      </c>
      <c r="J277" s="184">
        <v>1212.4</v>
      </c>
      <c r="K277" s="184">
        <v>0</v>
      </c>
      <c r="L277" s="233"/>
      <c r="M277" s="233"/>
      <c r="N277" s="233"/>
      <c r="O277" s="286"/>
      <c r="P277" s="295"/>
      <c r="R277" s="233"/>
      <c r="AG277" s="287"/>
      <c r="AH277" s="179"/>
      <c r="AI277" s="179"/>
      <c r="AJ277" s="179"/>
      <c r="AK277" s="232"/>
    </row>
    <row r="278" spans="2:37" ht="17.25" hidden="1">
      <c r="B278" s="247"/>
      <c r="C278" s="251"/>
      <c r="D278" s="252"/>
      <c r="E278" s="252"/>
      <c r="F278" s="255">
        <v>5112</v>
      </c>
      <c r="G278" s="137" t="s">
        <v>150</v>
      </c>
      <c r="H278" s="97"/>
      <c r="I278" s="33">
        <f>SUM(J278:K278)</f>
        <v>0</v>
      </c>
      <c r="J278" s="133">
        <v>0</v>
      </c>
      <c r="K278" s="133"/>
      <c r="AG278" s="59"/>
      <c r="AH278" s="59"/>
      <c r="AI278" s="59"/>
      <c r="AJ278" s="59"/>
      <c r="AK278" s="106"/>
    </row>
    <row r="279" spans="2:37" ht="39.75" customHeight="1" hidden="1">
      <c r="B279" s="247"/>
      <c r="C279" s="251"/>
      <c r="D279" s="252"/>
      <c r="E279" s="252"/>
      <c r="F279" s="255">
        <v>4655</v>
      </c>
      <c r="G279" s="137" t="s">
        <v>829</v>
      </c>
      <c r="H279" s="97"/>
      <c r="I279" s="33">
        <f>J279</f>
        <v>0</v>
      </c>
      <c r="J279" s="51">
        <v>0</v>
      </c>
      <c r="K279" s="133"/>
      <c r="AG279" s="59"/>
      <c r="AH279" s="59"/>
      <c r="AI279" s="59"/>
      <c r="AJ279" s="59"/>
      <c r="AK279" s="106"/>
    </row>
    <row r="280" spans="2:37" ht="17.25">
      <c r="B280" s="247"/>
      <c r="C280" s="251"/>
      <c r="D280" s="252"/>
      <c r="E280" s="252"/>
      <c r="F280" s="255">
        <v>5112</v>
      </c>
      <c r="G280" s="137" t="s">
        <v>863</v>
      </c>
      <c r="H280" s="97"/>
      <c r="I280" s="33">
        <f>K280</f>
        <v>19267</v>
      </c>
      <c r="J280" s="133"/>
      <c r="K280" s="133">
        <v>19267</v>
      </c>
      <c r="AG280" s="59"/>
      <c r="AH280" s="59"/>
      <c r="AI280" s="59"/>
      <c r="AJ280" s="59"/>
      <c r="AK280" s="106"/>
    </row>
    <row r="281" spans="2:37" ht="17.25">
      <c r="B281" s="247"/>
      <c r="C281" s="251"/>
      <c r="D281" s="252"/>
      <c r="E281" s="252"/>
      <c r="F281" s="255">
        <v>5221</v>
      </c>
      <c r="G281" s="144" t="s">
        <v>875</v>
      </c>
      <c r="H281" s="97"/>
      <c r="I281" s="33">
        <f>K281</f>
        <v>2400</v>
      </c>
      <c r="J281" s="133"/>
      <c r="K281" s="133">
        <v>2400</v>
      </c>
      <c r="AG281" s="59"/>
      <c r="AH281" s="59"/>
      <c r="AI281" s="59"/>
      <c r="AJ281" s="59"/>
      <c r="AK281" s="106"/>
    </row>
    <row r="282" spans="2:37" ht="17.25">
      <c r="B282" s="247"/>
      <c r="C282" s="251"/>
      <c r="D282" s="252"/>
      <c r="E282" s="252"/>
      <c r="F282" s="255">
        <v>5129</v>
      </c>
      <c r="G282" s="285" t="s">
        <v>868</v>
      </c>
      <c r="H282" s="97"/>
      <c r="I282" s="33">
        <f>K282</f>
        <v>225</v>
      </c>
      <c r="J282" s="133"/>
      <c r="K282" s="133">
        <v>225</v>
      </c>
      <c r="AG282" s="59"/>
      <c r="AH282" s="59"/>
      <c r="AI282" s="59"/>
      <c r="AJ282" s="59"/>
      <c r="AK282" s="106"/>
    </row>
    <row r="283" spans="2:37" ht="40.5" customHeight="1">
      <c r="B283" s="247">
        <v>2650</v>
      </c>
      <c r="C283" s="242" t="s">
        <v>176</v>
      </c>
      <c r="D283" s="243">
        <v>5</v>
      </c>
      <c r="E283" s="243">
        <v>0</v>
      </c>
      <c r="F283" s="257"/>
      <c r="G283" s="91" t="s">
        <v>984</v>
      </c>
      <c r="H283" s="92" t="s">
        <v>395</v>
      </c>
      <c r="I283" s="133">
        <f t="shared" si="8"/>
        <v>2000</v>
      </c>
      <c r="J283" s="133">
        <f>SUM(J284)</f>
        <v>0</v>
      </c>
      <c r="K283" s="133">
        <f>SUM(K284)</f>
        <v>2000</v>
      </c>
      <c r="AG283" s="59"/>
      <c r="AH283" s="59"/>
      <c r="AI283" s="59"/>
      <c r="AJ283" s="59"/>
      <c r="AK283" s="106"/>
    </row>
    <row r="284" spans="2:37" ht="40.5">
      <c r="B284" s="247">
        <v>2651</v>
      </c>
      <c r="C284" s="251" t="s">
        <v>176</v>
      </c>
      <c r="D284" s="252">
        <v>5</v>
      </c>
      <c r="E284" s="252">
        <v>1</v>
      </c>
      <c r="F284" s="255"/>
      <c r="G284" s="96" t="s">
        <v>655</v>
      </c>
      <c r="H284" s="102" t="s">
        <v>396</v>
      </c>
      <c r="I284" s="133">
        <f t="shared" si="8"/>
        <v>2000</v>
      </c>
      <c r="J284" s="133">
        <v>0</v>
      </c>
      <c r="K284" s="133">
        <f>K287</f>
        <v>2000</v>
      </c>
      <c r="AG284" s="59"/>
      <c r="AH284" s="59"/>
      <c r="AI284" s="59"/>
      <c r="AJ284" s="59"/>
      <c r="AK284" s="106"/>
    </row>
    <row r="285" spans="2:37" ht="40.5">
      <c r="B285" s="247"/>
      <c r="C285" s="251"/>
      <c r="D285" s="252"/>
      <c r="E285" s="252"/>
      <c r="F285" s="255"/>
      <c r="G285" s="96" t="s">
        <v>976</v>
      </c>
      <c r="H285" s="97"/>
      <c r="I285" s="33">
        <f t="shared" si="8"/>
        <v>0</v>
      </c>
      <c r="J285" s="133"/>
      <c r="K285" s="133"/>
      <c r="AG285" s="59"/>
      <c r="AH285" s="59"/>
      <c r="AI285" s="59"/>
      <c r="AJ285" s="59"/>
      <c r="AK285" s="106"/>
    </row>
    <row r="286" spans="2:36" ht="15" customHeight="1" hidden="1">
      <c r="B286" s="247"/>
      <c r="C286" s="251"/>
      <c r="D286" s="252"/>
      <c r="E286" s="252"/>
      <c r="F286" s="255">
        <v>5134</v>
      </c>
      <c r="G286" s="137" t="s">
        <v>873</v>
      </c>
      <c r="H286" s="97"/>
      <c r="I286" s="33">
        <f>SUM(J286:K286)</f>
        <v>0</v>
      </c>
      <c r="J286" s="133">
        <v>0</v>
      </c>
      <c r="K286" s="133">
        <v>0</v>
      </c>
      <c r="AG286" s="59"/>
      <c r="AH286" s="59"/>
      <c r="AI286" s="59"/>
      <c r="AJ286" s="59"/>
    </row>
    <row r="287" spans="2:36" ht="15" customHeight="1">
      <c r="B287" s="247"/>
      <c r="C287" s="251"/>
      <c r="D287" s="252"/>
      <c r="E287" s="252"/>
      <c r="F287" s="255">
        <v>5134</v>
      </c>
      <c r="G287" s="285" t="s">
        <v>873</v>
      </c>
      <c r="H287" s="97"/>
      <c r="I287" s="33">
        <f>K287</f>
        <v>2000</v>
      </c>
      <c r="J287" s="133"/>
      <c r="K287" s="133">
        <v>2000</v>
      </c>
      <c r="AG287" s="59"/>
      <c r="AH287" s="59"/>
      <c r="AI287" s="59"/>
      <c r="AJ287" s="59"/>
    </row>
    <row r="288" spans="2:36" ht="40.5">
      <c r="B288" s="247">
        <v>2660</v>
      </c>
      <c r="C288" s="242" t="s">
        <v>176</v>
      </c>
      <c r="D288" s="243">
        <v>6</v>
      </c>
      <c r="E288" s="243">
        <v>0</v>
      </c>
      <c r="F288" s="257"/>
      <c r="G288" s="91" t="s">
        <v>656</v>
      </c>
      <c r="H288" s="105" t="s">
        <v>397</v>
      </c>
      <c r="I288" s="133">
        <f>SUM(J288:K288)</f>
        <v>0</v>
      </c>
      <c r="J288" s="133">
        <f>SUM(J289)</f>
        <v>0</v>
      </c>
      <c r="K288" s="133">
        <f>SUM(K289)</f>
        <v>0</v>
      </c>
      <c r="AG288" s="59"/>
      <c r="AH288" s="59"/>
      <c r="AI288" s="59"/>
      <c r="AJ288" s="59"/>
    </row>
    <row r="289" spans="2:36" ht="27.75" customHeight="1">
      <c r="B289" s="247">
        <v>2661</v>
      </c>
      <c r="C289" s="251" t="s">
        <v>176</v>
      </c>
      <c r="D289" s="252">
        <v>6</v>
      </c>
      <c r="E289" s="252">
        <v>1</v>
      </c>
      <c r="F289" s="255"/>
      <c r="G289" s="96" t="s">
        <v>657</v>
      </c>
      <c r="H289" s="102" t="s">
        <v>398</v>
      </c>
      <c r="I289" s="133">
        <f t="shared" si="8"/>
        <v>0</v>
      </c>
      <c r="J289" s="133">
        <f>SUM(J291)</f>
        <v>0</v>
      </c>
      <c r="K289" s="133">
        <f>K292</f>
        <v>0</v>
      </c>
      <c r="AG289" s="59"/>
      <c r="AH289" s="59"/>
      <c r="AI289" s="59"/>
      <c r="AJ289" s="59"/>
    </row>
    <row r="290" spans="2:36" ht="40.5">
      <c r="B290" s="247"/>
      <c r="C290" s="251"/>
      <c r="D290" s="252"/>
      <c r="E290" s="252"/>
      <c r="F290" s="255"/>
      <c r="G290" s="96" t="s">
        <v>976</v>
      </c>
      <c r="H290" s="97"/>
      <c r="I290" s="33">
        <f t="shared" si="8"/>
        <v>0</v>
      </c>
      <c r="J290" s="133"/>
      <c r="K290" s="133"/>
      <c r="AG290" s="59"/>
      <c r="AH290" s="59"/>
      <c r="AI290" s="59"/>
      <c r="AJ290" s="59"/>
    </row>
    <row r="291" spans="2:36" ht="30" customHeight="1" hidden="1">
      <c r="B291" s="247"/>
      <c r="C291" s="251"/>
      <c r="D291" s="252"/>
      <c r="E291" s="252"/>
      <c r="F291" s="259">
        <v>4251</v>
      </c>
      <c r="G291" s="137" t="s">
        <v>130</v>
      </c>
      <c r="H291" s="97"/>
      <c r="I291" s="133">
        <f>SUM(J291:K291)</f>
        <v>0</v>
      </c>
      <c r="J291" s="133">
        <v>0</v>
      </c>
      <c r="K291" s="133">
        <v>0</v>
      </c>
      <c r="AG291" s="59"/>
      <c r="AH291" s="59"/>
      <c r="AI291" s="59"/>
      <c r="AJ291" s="59"/>
    </row>
    <row r="292" spans="2:36" ht="16.5" customHeight="1" hidden="1">
      <c r="B292" s="247"/>
      <c r="C292" s="251"/>
      <c r="D292" s="252"/>
      <c r="E292" s="252"/>
      <c r="F292" s="259">
        <v>5112</v>
      </c>
      <c r="G292" s="137" t="s">
        <v>150</v>
      </c>
      <c r="H292" s="97"/>
      <c r="I292" s="133">
        <f>J292+K292</f>
        <v>0</v>
      </c>
      <c r="K292" s="133">
        <v>0</v>
      </c>
      <c r="AG292" s="59"/>
      <c r="AH292" s="59"/>
      <c r="AI292" s="59"/>
      <c r="AJ292" s="59"/>
    </row>
    <row r="293" spans="2:36" s="89" customFormat="1" ht="27" customHeight="1">
      <c r="B293" s="131">
        <v>2700</v>
      </c>
      <c r="C293" s="242" t="s">
        <v>177</v>
      </c>
      <c r="D293" s="243">
        <v>0</v>
      </c>
      <c r="E293" s="243">
        <v>0</v>
      </c>
      <c r="F293" s="257"/>
      <c r="G293" s="112" t="s">
        <v>1003</v>
      </c>
      <c r="H293" s="104" t="s">
        <v>399</v>
      </c>
      <c r="I293" s="33">
        <f>SUM(J293:K293)</f>
        <v>1400</v>
      </c>
      <c r="J293" s="33">
        <f>SUM(J294+J301+J311+J320+J323+J326)</f>
        <v>1400</v>
      </c>
      <c r="K293" s="33">
        <f>SUM(K294+K301+K311+K320+K323+K326)</f>
        <v>0</v>
      </c>
      <c r="L293" s="245"/>
      <c r="M293" s="245"/>
      <c r="N293" s="245"/>
      <c r="O293" s="245"/>
      <c r="P293" s="290"/>
      <c r="AG293" s="90"/>
      <c r="AH293" s="90"/>
      <c r="AI293" s="90"/>
      <c r="AJ293" s="90"/>
    </row>
    <row r="294" spans="2:36" ht="29.25" customHeight="1">
      <c r="B294" s="247">
        <v>2710</v>
      </c>
      <c r="C294" s="242" t="s">
        <v>177</v>
      </c>
      <c r="D294" s="243">
        <v>1</v>
      </c>
      <c r="E294" s="243">
        <v>0</v>
      </c>
      <c r="F294" s="257"/>
      <c r="G294" s="91" t="s">
        <v>659</v>
      </c>
      <c r="H294" s="92" t="s">
        <v>400</v>
      </c>
      <c r="I294" s="33">
        <f t="shared" si="8"/>
        <v>0</v>
      </c>
      <c r="J294" s="133">
        <f>SUM(J295+J297+J299)</f>
        <v>0</v>
      </c>
      <c r="K294" s="133">
        <f>SUM(K295+K297+K299)</f>
        <v>0</v>
      </c>
      <c r="AG294" s="59"/>
      <c r="AH294" s="59"/>
      <c r="AI294" s="59"/>
      <c r="AJ294" s="59"/>
    </row>
    <row r="295" spans="2:36" ht="15" customHeight="1">
      <c r="B295" s="247">
        <v>2711</v>
      </c>
      <c r="C295" s="251" t="s">
        <v>177</v>
      </c>
      <c r="D295" s="252">
        <v>1</v>
      </c>
      <c r="E295" s="252">
        <v>1</v>
      </c>
      <c r="F295" s="255"/>
      <c r="G295" s="96" t="s">
        <v>660</v>
      </c>
      <c r="H295" s="102" t="s">
        <v>401</v>
      </c>
      <c r="I295" s="33">
        <f t="shared" si="8"/>
        <v>0</v>
      </c>
      <c r="J295" s="133">
        <v>0</v>
      </c>
      <c r="K295" s="133">
        <v>0</v>
      </c>
      <c r="AG295" s="59"/>
      <c r="AH295" s="59"/>
      <c r="AI295" s="59"/>
      <c r="AJ295" s="59"/>
    </row>
    <row r="296" spans="2:36" ht="40.5">
      <c r="B296" s="247"/>
      <c r="C296" s="251"/>
      <c r="D296" s="252"/>
      <c r="E296" s="252"/>
      <c r="F296" s="255"/>
      <c r="G296" s="96" t="s">
        <v>976</v>
      </c>
      <c r="H296" s="97"/>
      <c r="I296" s="33">
        <f t="shared" si="8"/>
        <v>0</v>
      </c>
      <c r="J296" s="133"/>
      <c r="K296" s="133"/>
      <c r="AG296" s="59"/>
      <c r="AH296" s="59"/>
      <c r="AI296" s="59"/>
      <c r="AJ296" s="59"/>
    </row>
    <row r="297" spans="2:36" ht="15" customHeight="1">
      <c r="B297" s="247">
        <v>2712</v>
      </c>
      <c r="C297" s="251" t="s">
        <v>177</v>
      </c>
      <c r="D297" s="252">
        <v>1</v>
      </c>
      <c r="E297" s="252">
        <v>2</v>
      </c>
      <c r="F297" s="255"/>
      <c r="G297" s="96" t="s">
        <v>661</v>
      </c>
      <c r="H297" s="102" t="s">
        <v>402</v>
      </c>
      <c r="I297" s="33">
        <f t="shared" si="8"/>
        <v>0</v>
      </c>
      <c r="J297" s="133">
        <v>0</v>
      </c>
      <c r="K297" s="133">
        <v>0</v>
      </c>
      <c r="AG297" s="59"/>
      <c r="AH297" s="59"/>
      <c r="AI297" s="59"/>
      <c r="AJ297" s="59"/>
    </row>
    <row r="298" spans="2:36" ht="40.5">
      <c r="B298" s="247"/>
      <c r="C298" s="251"/>
      <c r="D298" s="252"/>
      <c r="E298" s="252"/>
      <c r="F298" s="255"/>
      <c r="G298" s="96" t="s">
        <v>976</v>
      </c>
      <c r="H298" s="97"/>
      <c r="I298" s="33">
        <f t="shared" si="8"/>
        <v>0</v>
      </c>
      <c r="J298" s="133"/>
      <c r="K298" s="133"/>
      <c r="AG298" s="59"/>
      <c r="AH298" s="59"/>
      <c r="AI298" s="59"/>
      <c r="AJ298" s="59"/>
    </row>
    <row r="299" spans="2:36" ht="15" customHeight="1">
      <c r="B299" s="247">
        <v>2713</v>
      </c>
      <c r="C299" s="251" t="s">
        <v>177</v>
      </c>
      <c r="D299" s="252">
        <v>1</v>
      </c>
      <c r="E299" s="252">
        <v>3</v>
      </c>
      <c r="F299" s="255"/>
      <c r="G299" s="96" t="s">
        <v>662</v>
      </c>
      <c r="H299" s="102" t="s">
        <v>403</v>
      </c>
      <c r="I299" s="33">
        <f t="shared" si="8"/>
        <v>0</v>
      </c>
      <c r="J299" s="133">
        <v>0</v>
      </c>
      <c r="K299" s="133">
        <v>0</v>
      </c>
      <c r="AG299" s="59"/>
      <c r="AH299" s="59"/>
      <c r="AI299" s="59"/>
      <c r="AJ299" s="59"/>
    </row>
    <row r="300" spans="2:36" ht="40.5">
      <c r="B300" s="247"/>
      <c r="C300" s="251"/>
      <c r="D300" s="252"/>
      <c r="E300" s="252"/>
      <c r="F300" s="255"/>
      <c r="G300" s="96" t="s">
        <v>976</v>
      </c>
      <c r="H300" s="97"/>
      <c r="I300" s="33">
        <f t="shared" si="8"/>
        <v>0</v>
      </c>
      <c r="J300" s="133"/>
      <c r="K300" s="133"/>
      <c r="AG300" s="59"/>
      <c r="AH300" s="59"/>
      <c r="AI300" s="59"/>
      <c r="AJ300" s="59"/>
    </row>
    <row r="301" spans="2:36" ht="15" customHeight="1">
      <c r="B301" s="247">
        <v>2720</v>
      </c>
      <c r="C301" s="242" t="s">
        <v>177</v>
      </c>
      <c r="D301" s="243">
        <v>2</v>
      </c>
      <c r="E301" s="243">
        <v>0</v>
      </c>
      <c r="F301" s="257"/>
      <c r="G301" s="91" t="s">
        <v>663</v>
      </c>
      <c r="H301" s="92" t="s">
        <v>404</v>
      </c>
      <c r="I301" s="133">
        <f>I302</f>
        <v>0</v>
      </c>
      <c r="J301" s="133">
        <f>J302</f>
        <v>0</v>
      </c>
      <c r="K301" s="133">
        <f>SUM(K302,K307,K309)</f>
        <v>0</v>
      </c>
      <c r="AG301" s="59"/>
      <c r="AH301" s="59"/>
      <c r="AI301" s="59"/>
      <c r="AJ301" s="59"/>
    </row>
    <row r="302" spans="2:36" ht="15" customHeight="1">
      <c r="B302" s="247">
        <v>2721</v>
      </c>
      <c r="C302" s="251" t="s">
        <v>177</v>
      </c>
      <c r="D302" s="252">
        <v>2</v>
      </c>
      <c r="E302" s="252">
        <v>1</v>
      </c>
      <c r="F302" s="255"/>
      <c r="G302" s="96" t="s">
        <v>664</v>
      </c>
      <c r="H302" s="102" t="s">
        <v>405</v>
      </c>
      <c r="I302" s="226">
        <f aca="true" t="shared" si="9" ref="I302:I339">SUM(J302:K302)</f>
        <v>0</v>
      </c>
      <c r="J302" s="133"/>
      <c r="K302" s="133">
        <f>SUM(K306)</f>
        <v>0</v>
      </c>
      <c r="AG302" s="59"/>
      <c r="AH302" s="59"/>
      <c r="AI302" s="59"/>
      <c r="AJ302" s="59"/>
    </row>
    <row r="303" spans="2:36" ht="40.5">
      <c r="B303" s="247"/>
      <c r="C303" s="251"/>
      <c r="D303" s="252"/>
      <c r="E303" s="252"/>
      <c r="F303" s="255"/>
      <c r="G303" s="96" t="s">
        <v>976</v>
      </c>
      <c r="H303" s="97"/>
      <c r="I303" s="33">
        <f t="shared" si="9"/>
        <v>0</v>
      </c>
      <c r="J303" s="133"/>
      <c r="K303" s="133"/>
      <c r="AG303" s="59"/>
      <c r="AH303" s="59"/>
      <c r="AI303" s="59"/>
      <c r="AJ303" s="59"/>
    </row>
    <row r="304" spans="2:36" ht="17.25" hidden="1">
      <c r="B304" s="247"/>
      <c r="C304" s="251"/>
      <c r="D304" s="252"/>
      <c r="E304" s="252"/>
      <c r="F304" s="255">
        <v>4212</v>
      </c>
      <c r="G304" s="139" t="s">
        <v>997</v>
      </c>
      <c r="H304" s="97"/>
      <c r="I304" s="133">
        <f>SUM(J304:K304)</f>
        <v>0</v>
      </c>
      <c r="J304" s="133"/>
      <c r="K304" s="133"/>
      <c r="AG304" s="59"/>
      <c r="AH304" s="59"/>
      <c r="AI304" s="59"/>
      <c r="AJ304" s="59"/>
    </row>
    <row r="305" spans="2:36" ht="40.5" hidden="1">
      <c r="B305" s="247"/>
      <c r="C305" s="251"/>
      <c r="D305" s="252"/>
      <c r="E305" s="252"/>
      <c r="F305" s="255">
        <v>4638</v>
      </c>
      <c r="G305" s="53" t="s">
        <v>985</v>
      </c>
      <c r="H305" s="97"/>
      <c r="I305" s="226">
        <f t="shared" si="9"/>
        <v>0</v>
      </c>
      <c r="J305" s="133">
        <v>0</v>
      </c>
      <c r="K305" s="133"/>
      <c r="AG305" s="59"/>
      <c r="AH305" s="59"/>
      <c r="AI305" s="59"/>
      <c r="AJ305" s="59"/>
    </row>
    <row r="306" spans="2:36" ht="27" hidden="1">
      <c r="B306" s="247"/>
      <c r="C306" s="251"/>
      <c r="D306" s="252"/>
      <c r="E306" s="252"/>
      <c r="F306" s="255">
        <v>5113</v>
      </c>
      <c r="G306" s="144" t="s">
        <v>864</v>
      </c>
      <c r="H306" s="97"/>
      <c r="I306" s="133">
        <f>SUM(J306:K306)</f>
        <v>0</v>
      </c>
      <c r="J306" s="133">
        <v>0</v>
      </c>
      <c r="K306" s="133"/>
      <c r="AG306" s="59"/>
      <c r="AH306" s="59"/>
      <c r="AI306" s="59"/>
      <c r="AJ306" s="59"/>
    </row>
    <row r="307" spans="2:36" ht="15" customHeight="1">
      <c r="B307" s="247">
        <v>2723</v>
      </c>
      <c r="C307" s="251" t="s">
        <v>177</v>
      </c>
      <c r="D307" s="252">
        <v>2</v>
      </c>
      <c r="E307" s="252">
        <v>3</v>
      </c>
      <c r="F307" s="255"/>
      <c r="G307" s="96" t="s">
        <v>666</v>
      </c>
      <c r="H307" s="102" t="s">
        <v>407</v>
      </c>
      <c r="I307" s="33">
        <f t="shared" si="9"/>
        <v>0</v>
      </c>
      <c r="J307" s="133">
        <v>0</v>
      </c>
      <c r="K307" s="133">
        <v>0</v>
      </c>
      <c r="AG307" s="59"/>
      <c r="AH307" s="59"/>
      <c r="AI307" s="59"/>
      <c r="AJ307" s="59"/>
    </row>
    <row r="308" spans="2:36" ht="40.5">
      <c r="B308" s="247"/>
      <c r="C308" s="251"/>
      <c r="D308" s="252"/>
      <c r="E308" s="252"/>
      <c r="F308" s="255"/>
      <c r="G308" s="96" t="s">
        <v>976</v>
      </c>
      <c r="H308" s="97"/>
      <c r="I308" s="33">
        <f t="shared" si="9"/>
        <v>0</v>
      </c>
      <c r="J308" s="133"/>
      <c r="K308" s="133"/>
      <c r="AG308" s="59"/>
      <c r="AH308" s="59"/>
      <c r="AI308" s="59"/>
      <c r="AJ308" s="59"/>
    </row>
    <row r="309" spans="2:36" ht="15" customHeight="1">
      <c r="B309" s="247">
        <v>2724</v>
      </c>
      <c r="C309" s="251" t="s">
        <v>177</v>
      </c>
      <c r="D309" s="252">
        <v>2</v>
      </c>
      <c r="E309" s="252">
        <v>4</v>
      </c>
      <c r="F309" s="255"/>
      <c r="G309" s="96" t="s">
        <v>667</v>
      </c>
      <c r="H309" s="102" t="s">
        <v>408</v>
      </c>
      <c r="I309" s="33">
        <f t="shared" si="9"/>
        <v>0</v>
      </c>
      <c r="J309" s="133">
        <v>0</v>
      </c>
      <c r="K309" s="133">
        <v>0</v>
      </c>
      <c r="AG309" s="59"/>
      <c r="AH309" s="59"/>
      <c r="AI309" s="59"/>
      <c r="AJ309" s="59"/>
    </row>
    <row r="310" spans="2:36" ht="40.5">
      <c r="B310" s="247"/>
      <c r="C310" s="251"/>
      <c r="D310" s="252"/>
      <c r="E310" s="252"/>
      <c r="F310" s="255"/>
      <c r="G310" s="96" t="s">
        <v>976</v>
      </c>
      <c r="H310" s="97"/>
      <c r="I310" s="33">
        <f t="shared" si="9"/>
        <v>0</v>
      </c>
      <c r="J310" s="133"/>
      <c r="K310" s="133"/>
      <c r="AG310" s="59"/>
      <c r="AH310" s="59"/>
      <c r="AI310" s="59"/>
      <c r="AJ310" s="59"/>
    </row>
    <row r="311" spans="2:36" ht="15" customHeight="1">
      <c r="B311" s="247">
        <v>2730</v>
      </c>
      <c r="C311" s="242" t="s">
        <v>177</v>
      </c>
      <c r="D311" s="243">
        <v>3</v>
      </c>
      <c r="E311" s="243">
        <v>0</v>
      </c>
      <c r="F311" s="257"/>
      <c r="G311" s="91" t="s">
        <v>668</v>
      </c>
      <c r="H311" s="92" t="s">
        <v>409</v>
      </c>
      <c r="I311" s="33">
        <f t="shared" si="9"/>
        <v>0</v>
      </c>
      <c r="J311" s="133">
        <f>SUM(J312,J314,J316,J318)</f>
        <v>0</v>
      </c>
      <c r="K311" s="133">
        <f>SUM(K312,K314,K316,K318)</f>
        <v>0</v>
      </c>
      <c r="AG311" s="59"/>
      <c r="AH311" s="59"/>
      <c r="AI311" s="59"/>
      <c r="AJ311" s="59"/>
    </row>
    <row r="312" spans="2:36" ht="15" customHeight="1">
      <c r="B312" s="247">
        <v>2731</v>
      </c>
      <c r="C312" s="251" t="s">
        <v>177</v>
      </c>
      <c r="D312" s="252">
        <v>3</v>
      </c>
      <c r="E312" s="252">
        <v>1</v>
      </c>
      <c r="F312" s="255"/>
      <c r="G312" s="96" t="s">
        <v>669</v>
      </c>
      <c r="H312" s="97" t="s">
        <v>410</v>
      </c>
      <c r="I312" s="33">
        <f t="shared" si="9"/>
        <v>0</v>
      </c>
      <c r="J312" s="133">
        <v>0</v>
      </c>
      <c r="K312" s="133">
        <v>0</v>
      </c>
      <c r="AG312" s="59"/>
      <c r="AH312" s="59"/>
      <c r="AI312" s="59"/>
      <c r="AJ312" s="59"/>
    </row>
    <row r="313" spans="2:36" ht="40.5">
      <c r="B313" s="247"/>
      <c r="C313" s="251"/>
      <c r="D313" s="252"/>
      <c r="E313" s="252"/>
      <c r="F313" s="255"/>
      <c r="G313" s="96" t="s">
        <v>976</v>
      </c>
      <c r="H313" s="97"/>
      <c r="I313" s="33">
        <f t="shared" si="9"/>
        <v>0</v>
      </c>
      <c r="J313" s="133"/>
      <c r="K313" s="133"/>
      <c r="AG313" s="59"/>
      <c r="AH313" s="59"/>
      <c r="AI313" s="59"/>
      <c r="AJ313" s="59"/>
    </row>
    <row r="314" spans="2:36" ht="24.75" customHeight="1">
      <c r="B314" s="247">
        <v>2732</v>
      </c>
      <c r="C314" s="251" t="s">
        <v>177</v>
      </c>
      <c r="D314" s="252">
        <v>3</v>
      </c>
      <c r="E314" s="252">
        <v>2</v>
      </c>
      <c r="F314" s="255"/>
      <c r="G314" s="96" t="s">
        <v>670</v>
      </c>
      <c r="H314" s="97" t="s">
        <v>411</v>
      </c>
      <c r="I314" s="33">
        <f t="shared" si="9"/>
        <v>0</v>
      </c>
      <c r="J314" s="133">
        <v>0</v>
      </c>
      <c r="K314" s="133">
        <v>0</v>
      </c>
      <c r="AG314" s="59"/>
      <c r="AH314" s="59"/>
      <c r="AI314" s="59"/>
      <c r="AJ314" s="59"/>
    </row>
    <row r="315" spans="2:36" ht="40.5">
      <c r="B315" s="247"/>
      <c r="C315" s="251"/>
      <c r="D315" s="252"/>
      <c r="E315" s="252"/>
      <c r="F315" s="255"/>
      <c r="G315" s="96" t="s">
        <v>976</v>
      </c>
      <c r="H315" s="97"/>
      <c r="I315" s="33">
        <f t="shared" si="9"/>
        <v>0</v>
      </c>
      <c r="J315" s="133"/>
      <c r="K315" s="133"/>
      <c r="AG315" s="59"/>
      <c r="AH315" s="59"/>
      <c r="AI315" s="59"/>
      <c r="AJ315" s="59"/>
    </row>
    <row r="316" spans="2:36" ht="25.5" customHeight="1">
      <c r="B316" s="247">
        <v>2733</v>
      </c>
      <c r="C316" s="251" t="s">
        <v>177</v>
      </c>
      <c r="D316" s="252">
        <v>3</v>
      </c>
      <c r="E316" s="252">
        <v>3</v>
      </c>
      <c r="F316" s="255"/>
      <c r="G316" s="96" t="s">
        <v>671</v>
      </c>
      <c r="H316" s="97" t="s">
        <v>412</v>
      </c>
      <c r="I316" s="33">
        <f t="shared" si="9"/>
        <v>0</v>
      </c>
      <c r="J316" s="133">
        <v>0</v>
      </c>
      <c r="K316" s="133">
        <v>0</v>
      </c>
      <c r="AG316" s="59"/>
      <c r="AH316" s="59"/>
      <c r="AI316" s="59"/>
      <c r="AJ316" s="59"/>
    </row>
    <row r="317" spans="2:36" ht="40.5">
      <c r="B317" s="247"/>
      <c r="C317" s="251"/>
      <c r="D317" s="252"/>
      <c r="E317" s="252"/>
      <c r="F317" s="255"/>
      <c r="G317" s="96" t="s">
        <v>976</v>
      </c>
      <c r="H317" s="97"/>
      <c r="I317" s="33">
        <f t="shared" si="9"/>
        <v>0</v>
      </c>
      <c r="J317" s="133"/>
      <c r="K317" s="133"/>
      <c r="AG317" s="59"/>
      <c r="AH317" s="59"/>
      <c r="AI317" s="59"/>
      <c r="AJ317" s="59"/>
    </row>
    <row r="318" spans="2:36" ht="27">
      <c r="B318" s="247">
        <v>2734</v>
      </c>
      <c r="C318" s="251" t="s">
        <v>177</v>
      </c>
      <c r="D318" s="252">
        <v>3</v>
      </c>
      <c r="E318" s="252">
        <v>4</v>
      </c>
      <c r="F318" s="255"/>
      <c r="G318" s="96" t="s">
        <v>672</v>
      </c>
      <c r="H318" s="97" t="s">
        <v>413</v>
      </c>
      <c r="I318" s="33">
        <f t="shared" si="9"/>
        <v>0</v>
      </c>
      <c r="J318" s="133">
        <v>0</v>
      </c>
      <c r="K318" s="133">
        <v>0</v>
      </c>
      <c r="AG318" s="59"/>
      <c r="AH318" s="59"/>
      <c r="AI318" s="59"/>
      <c r="AJ318" s="59"/>
    </row>
    <row r="319" spans="2:36" ht="40.5">
      <c r="B319" s="247"/>
      <c r="C319" s="251"/>
      <c r="D319" s="252"/>
      <c r="E319" s="252"/>
      <c r="F319" s="255"/>
      <c r="G319" s="96" t="s">
        <v>976</v>
      </c>
      <c r="H319" s="97"/>
      <c r="I319" s="33">
        <f t="shared" si="9"/>
        <v>0</v>
      </c>
      <c r="J319" s="133"/>
      <c r="K319" s="133"/>
      <c r="AG319" s="59"/>
      <c r="AH319" s="59"/>
      <c r="AI319" s="59"/>
      <c r="AJ319" s="59"/>
    </row>
    <row r="320" spans="2:36" ht="27">
      <c r="B320" s="247">
        <v>2740</v>
      </c>
      <c r="C320" s="242" t="s">
        <v>177</v>
      </c>
      <c r="D320" s="243">
        <v>4</v>
      </c>
      <c r="E320" s="243">
        <v>0</v>
      </c>
      <c r="F320" s="257"/>
      <c r="G320" s="91" t="s">
        <v>673</v>
      </c>
      <c r="H320" s="92" t="s">
        <v>0</v>
      </c>
      <c r="I320" s="33">
        <f t="shared" si="9"/>
        <v>0</v>
      </c>
      <c r="J320" s="133">
        <f>SUM(J321)</f>
        <v>0</v>
      </c>
      <c r="K320" s="133">
        <f>SUM(K321)</f>
        <v>0</v>
      </c>
      <c r="AG320" s="59"/>
      <c r="AH320" s="59"/>
      <c r="AI320" s="59"/>
      <c r="AJ320" s="59"/>
    </row>
    <row r="321" spans="2:36" ht="15" customHeight="1">
      <c r="B321" s="247">
        <v>2741</v>
      </c>
      <c r="C321" s="251" t="s">
        <v>177</v>
      </c>
      <c r="D321" s="252">
        <v>4</v>
      </c>
      <c r="E321" s="252">
        <v>1</v>
      </c>
      <c r="F321" s="255"/>
      <c r="G321" s="96" t="s">
        <v>674</v>
      </c>
      <c r="H321" s="102" t="s">
        <v>1</v>
      </c>
      <c r="I321" s="33">
        <f t="shared" si="9"/>
        <v>0</v>
      </c>
      <c r="J321" s="133">
        <v>0</v>
      </c>
      <c r="K321" s="133">
        <v>0</v>
      </c>
      <c r="AG321" s="59"/>
      <c r="AH321" s="59"/>
      <c r="AI321" s="59"/>
      <c r="AJ321" s="59"/>
    </row>
    <row r="322" spans="2:36" ht="40.5">
      <c r="B322" s="247"/>
      <c r="C322" s="251"/>
      <c r="D322" s="252"/>
      <c r="E322" s="252"/>
      <c r="F322" s="255"/>
      <c r="G322" s="96" t="s">
        <v>976</v>
      </c>
      <c r="H322" s="97"/>
      <c r="I322" s="33">
        <f t="shared" si="9"/>
        <v>0</v>
      </c>
      <c r="J322" s="133"/>
      <c r="K322" s="133"/>
      <c r="AG322" s="59"/>
      <c r="AH322" s="59"/>
      <c r="AI322" s="59"/>
      <c r="AJ322" s="59"/>
    </row>
    <row r="323" spans="2:36" ht="27">
      <c r="B323" s="247">
        <v>2750</v>
      </c>
      <c r="C323" s="242" t="s">
        <v>177</v>
      </c>
      <c r="D323" s="243">
        <v>5</v>
      </c>
      <c r="E323" s="243">
        <v>0</v>
      </c>
      <c r="F323" s="257"/>
      <c r="G323" s="91" t="s">
        <v>986</v>
      </c>
      <c r="H323" s="92" t="s">
        <v>2</v>
      </c>
      <c r="I323" s="33">
        <f t="shared" si="9"/>
        <v>0</v>
      </c>
      <c r="J323" s="133">
        <f>SUM(J324)</f>
        <v>0</v>
      </c>
      <c r="K323" s="133">
        <f>SUM(K324)</f>
        <v>0</v>
      </c>
      <c r="AG323" s="59"/>
      <c r="AH323" s="59"/>
      <c r="AI323" s="59"/>
      <c r="AJ323" s="59"/>
    </row>
    <row r="324" spans="2:36" ht="27">
      <c r="B324" s="247">
        <v>2751</v>
      </c>
      <c r="C324" s="251" t="s">
        <v>177</v>
      </c>
      <c r="D324" s="252">
        <v>5</v>
      </c>
      <c r="E324" s="252">
        <v>1</v>
      </c>
      <c r="F324" s="255"/>
      <c r="G324" s="96" t="s">
        <v>676</v>
      </c>
      <c r="H324" s="102" t="s">
        <v>2</v>
      </c>
      <c r="I324" s="33">
        <f t="shared" si="9"/>
        <v>0</v>
      </c>
      <c r="J324" s="133">
        <v>0</v>
      </c>
      <c r="K324" s="133">
        <v>0</v>
      </c>
      <c r="AG324" s="59"/>
      <c r="AH324" s="59"/>
      <c r="AI324" s="59"/>
      <c r="AJ324" s="59"/>
    </row>
    <row r="325" spans="2:36" ht="40.5">
      <c r="B325" s="247"/>
      <c r="C325" s="251"/>
      <c r="D325" s="252"/>
      <c r="E325" s="252"/>
      <c r="F325" s="255"/>
      <c r="G325" s="96" t="s">
        <v>976</v>
      </c>
      <c r="H325" s="97"/>
      <c r="I325" s="33">
        <f t="shared" si="9"/>
        <v>0</v>
      </c>
      <c r="J325" s="133"/>
      <c r="K325" s="133"/>
      <c r="AG325" s="59"/>
      <c r="AH325" s="59"/>
      <c r="AI325" s="59"/>
      <c r="AJ325" s="59"/>
    </row>
    <row r="326" spans="2:36" ht="27">
      <c r="B326" s="247">
        <v>2760</v>
      </c>
      <c r="C326" s="242" t="s">
        <v>177</v>
      </c>
      <c r="D326" s="243">
        <v>6</v>
      </c>
      <c r="E326" s="243">
        <v>0</v>
      </c>
      <c r="F326" s="257"/>
      <c r="G326" s="91" t="s">
        <v>677</v>
      </c>
      <c r="H326" s="92" t="s">
        <v>3</v>
      </c>
      <c r="I326" s="33">
        <f t="shared" si="9"/>
        <v>1400</v>
      </c>
      <c r="J326" s="133">
        <f>SUM(J327+J329)</f>
        <v>1400</v>
      </c>
      <c r="K326" s="133">
        <f>SUM(K327+K329)</f>
        <v>0</v>
      </c>
      <c r="AG326" s="59"/>
      <c r="AH326" s="59"/>
      <c r="AI326" s="59"/>
      <c r="AJ326" s="59"/>
    </row>
    <row r="327" spans="2:36" ht="27">
      <c r="B327" s="247">
        <v>2761</v>
      </c>
      <c r="C327" s="251" t="s">
        <v>177</v>
      </c>
      <c r="D327" s="252">
        <v>6</v>
      </c>
      <c r="E327" s="252">
        <v>1</v>
      </c>
      <c r="F327" s="255"/>
      <c r="G327" s="96" t="s">
        <v>678</v>
      </c>
      <c r="H327" s="92"/>
      <c r="I327" s="33">
        <f t="shared" si="9"/>
        <v>0</v>
      </c>
      <c r="J327" s="133">
        <v>0</v>
      </c>
      <c r="K327" s="133">
        <v>0</v>
      </c>
      <c r="AG327" s="59"/>
      <c r="AH327" s="59"/>
      <c r="AI327" s="59"/>
      <c r="AJ327" s="59"/>
    </row>
    <row r="328" spans="2:36" ht="40.5">
      <c r="B328" s="247"/>
      <c r="C328" s="251"/>
      <c r="D328" s="252"/>
      <c r="E328" s="252"/>
      <c r="F328" s="255"/>
      <c r="G328" s="96" t="s">
        <v>976</v>
      </c>
      <c r="H328" s="97"/>
      <c r="I328" s="33">
        <f t="shared" si="9"/>
        <v>0</v>
      </c>
      <c r="J328" s="133"/>
      <c r="K328" s="133"/>
      <c r="AG328" s="59"/>
      <c r="AH328" s="59"/>
      <c r="AI328" s="59"/>
      <c r="AJ328" s="59"/>
    </row>
    <row r="329" spans="2:36" ht="15" customHeight="1">
      <c r="B329" s="247">
        <v>2762</v>
      </c>
      <c r="C329" s="251" t="s">
        <v>177</v>
      </c>
      <c r="D329" s="252">
        <v>6</v>
      </c>
      <c r="E329" s="252">
        <v>2</v>
      </c>
      <c r="F329" s="255"/>
      <c r="G329" s="96" t="s">
        <v>679</v>
      </c>
      <c r="H329" s="102" t="s">
        <v>4</v>
      </c>
      <c r="I329" s="33">
        <f t="shared" si="9"/>
        <v>1400</v>
      </c>
      <c r="J329" s="133">
        <f>J331</f>
        <v>1400</v>
      </c>
      <c r="K329" s="133">
        <v>0</v>
      </c>
      <c r="AG329" s="59"/>
      <c r="AH329" s="59"/>
      <c r="AI329" s="59"/>
      <c r="AJ329" s="59"/>
    </row>
    <row r="330" spans="2:36" ht="40.5">
      <c r="B330" s="247"/>
      <c r="C330" s="251"/>
      <c r="D330" s="252"/>
      <c r="E330" s="252"/>
      <c r="F330" s="255"/>
      <c r="G330" s="96" t="s">
        <v>976</v>
      </c>
      <c r="H330" s="97"/>
      <c r="I330" s="33">
        <f t="shared" si="9"/>
        <v>0</v>
      </c>
      <c r="J330" s="133"/>
      <c r="K330" s="133"/>
      <c r="AG330" s="59"/>
      <c r="AH330" s="59"/>
      <c r="AI330" s="59"/>
      <c r="AJ330" s="59"/>
    </row>
    <row r="331" spans="2:36" ht="28.5" customHeight="1">
      <c r="B331" s="247"/>
      <c r="C331" s="251"/>
      <c r="D331" s="252"/>
      <c r="E331" s="252"/>
      <c r="F331" s="255">
        <v>4656</v>
      </c>
      <c r="G331" s="96" t="s">
        <v>1034</v>
      </c>
      <c r="H331" s="97"/>
      <c r="I331" s="133">
        <f>J331</f>
        <v>1400</v>
      </c>
      <c r="J331" s="133">
        <v>1400</v>
      </c>
      <c r="K331" s="133"/>
      <c r="AG331" s="59"/>
      <c r="AH331" s="59"/>
      <c r="AI331" s="59"/>
      <c r="AJ331" s="59"/>
    </row>
    <row r="332" spans="2:36" s="89" customFormat="1" ht="40.5" customHeight="1">
      <c r="B332" s="131">
        <v>2800</v>
      </c>
      <c r="C332" s="242" t="s">
        <v>178</v>
      </c>
      <c r="D332" s="243">
        <v>0</v>
      </c>
      <c r="E332" s="243">
        <v>0</v>
      </c>
      <c r="F332" s="257"/>
      <c r="G332" s="112" t="s">
        <v>1004</v>
      </c>
      <c r="H332" s="104" t="s">
        <v>5</v>
      </c>
      <c r="I332" s="33">
        <f t="shared" si="9"/>
        <v>4865</v>
      </c>
      <c r="J332" s="33">
        <f>SUM(J333+J347+J362+J370+J380+J383)</f>
        <v>4865</v>
      </c>
      <c r="K332" s="33">
        <f>SUM(K333+K339+K362+K370+K380+K383)</f>
        <v>0</v>
      </c>
      <c r="L332" s="245"/>
      <c r="M332" s="245"/>
      <c r="N332" s="245"/>
      <c r="O332" s="245"/>
      <c r="P332" s="290"/>
      <c r="AG332" s="118"/>
      <c r="AH332" s="118"/>
      <c r="AI332" s="118"/>
      <c r="AJ332" s="118"/>
    </row>
    <row r="333" spans="2:36" ht="15" customHeight="1">
      <c r="B333" s="247">
        <v>2810</v>
      </c>
      <c r="C333" s="251" t="s">
        <v>178</v>
      </c>
      <c r="D333" s="252">
        <v>1</v>
      </c>
      <c r="E333" s="252">
        <v>0</v>
      </c>
      <c r="F333" s="255"/>
      <c r="G333" s="91" t="s">
        <v>681</v>
      </c>
      <c r="H333" s="92" t="s">
        <v>6</v>
      </c>
      <c r="I333" s="33">
        <f t="shared" si="9"/>
        <v>250</v>
      </c>
      <c r="J333" s="133">
        <f>SUM(J334)</f>
        <v>250</v>
      </c>
      <c r="K333" s="133">
        <f>SUM(K334)</f>
        <v>0</v>
      </c>
      <c r="AG333" s="59"/>
      <c r="AH333" s="59"/>
      <c r="AI333" s="59"/>
      <c r="AJ333" s="59"/>
    </row>
    <row r="334" spans="2:36" ht="15" customHeight="1">
      <c r="B334" s="247">
        <v>2811</v>
      </c>
      <c r="C334" s="251" t="s">
        <v>178</v>
      </c>
      <c r="D334" s="252">
        <v>1</v>
      </c>
      <c r="E334" s="252">
        <v>1</v>
      </c>
      <c r="F334" s="255"/>
      <c r="G334" s="96" t="s">
        <v>682</v>
      </c>
      <c r="H334" s="102" t="s">
        <v>7</v>
      </c>
      <c r="I334" s="33">
        <f t="shared" si="9"/>
        <v>250</v>
      </c>
      <c r="J334" s="133">
        <f>J338</f>
        <v>250</v>
      </c>
      <c r="K334" s="133">
        <f>SUM(K336:K337)</f>
        <v>0</v>
      </c>
      <c r="AG334" s="59"/>
      <c r="AH334" s="59"/>
      <c r="AI334" s="59"/>
      <c r="AJ334" s="59"/>
    </row>
    <row r="335" spans="2:36" ht="40.5">
      <c r="B335" s="247"/>
      <c r="C335" s="251"/>
      <c r="D335" s="252"/>
      <c r="E335" s="252"/>
      <c r="F335" s="255"/>
      <c r="G335" s="96" t="s">
        <v>976</v>
      </c>
      <c r="H335" s="97"/>
      <c r="I335" s="33">
        <f t="shared" si="9"/>
        <v>0</v>
      </c>
      <c r="J335" s="133"/>
      <c r="K335" s="133"/>
      <c r="AG335" s="59"/>
      <c r="AH335" s="59"/>
      <c r="AI335" s="59"/>
      <c r="AJ335" s="59"/>
    </row>
    <row r="336" spans="2:36" ht="15" customHeight="1" hidden="1">
      <c r="B336" s="247"/>
      <c r="C336" s="251"/>
      <c r="D336" s="252"/>
      <c r="E336" s="252"/>
      <c r="F336" s="255">
        <v>4239</v>
      </c>
      <c r="G336" s="137" t="s">
        <v>782</v>
      </c>
      <c r="H336" s="97"/>
      <c r="I336" s="33">
        <f t="shared" si="9"/>
        <v>0</v>
      </c>
      <c r="J336" s="133"/>
      <c r="K336" s="133">
        <v>0</v>
      </c>
      <c r="AG336" s="59"/>
      <c r="AH336" s="59"/>
      <c r="AI336" s="59"/>
      <c r="AJ336" s="59"/>
    </row>
    <row r="337" spans="2:36" ht="27" hidden="1">
      <c r="B337" s="247"/>
      <c r="C337" s="251"/>
      <c r="D337" s="252"/>
      <c r="E337" s="252"/>
      <c r="F337" s="255">
        <v>4727</v>
      </c>
      <c r="G337" s="137" t="s">
        <v>839</v>
      </c>
      <c r="H337" s="97"/>
      <c r="I337" s="133">
        <f t="shared" si="9"/>
        <v>0</v>
      </c>
      <c r="J337" s="133"/>
      <c r="K337" s="133">
        <v>0</v>
      </c>
      <c r="AG337" s="59"/>
      <c r="AH337" s="59"/>
      <c r="AI337" s="59"/>
      <c r="AJ337" s="59"/>
    </row>
    <row r="338" spans="2:36" ht="17.25">
      <c r="B338" s="247"/>
      <c r="C338" s="251"/>
      <c r="D338" s="252"/>
      <c r="E338" s="252"/>
      <c r="F338" s="280">
        <v>4239</v>
      </c>
      <c r="G338" s="137" t="s">
        <v>782</v>
      </c>
      <c r="H338" s="97"/>
      <c r="I338" s="133">
        <f>J338</f>
        <v>250</v>
      </c>
      <c r="J338" s="133">
        <v>250</v>
      </c>
      <c r="K338" s="133"/>
      <c r="AG338" s="59"/>
      <c r="AH338" s="59"/>
      <c r="AI338" s="59"/>
      <c r="AJ338" s="59"/>
    </row>
    <row r="339" spans="2:36" s="284" customFormat="1" ht="15" customHeight="1">
      <c r="B339" s="195">
        <v>2820</v>
      </c>
      <c r="C339" s="298" t="s">
        <v>178</v>
      </c>
      <c r="D339" s="299">
        <v>2</v>
      </c>
      <c r="E339" s="299">
        <v>0</v>
      </c>
      <c r="F339" s="300"/>
      <c r="G339" s="301" t="s">
        <v>683</v>
      </c>
      <c r="H339" s="302" t="s">
        <v>8</v>
      </c>
      <c r="I339" s="283">
        <f t="shared" si="9"/>
        <v>3574</v>
      </c>
      <c r="J339" s="184">
        <f>SUM(J340,J343,J345,J347,J354,J356,J358)</f>
        <v>3574</v>
      </c>
      <c r="K339" s="184">
        <f>SUM(K340,K343,K345,K347,K354,K356,K358)</f>
        <v>0</v>
      </c>
      <c r="L339" s="233"/>
      <c r="M339" s="233"/>
      <c r="N339" s="233"/>
      <c r="O339" s="233"/>
      <c r="P339" s="295"/>
      <c r="AG339" s="179"/>
      <c r="AH339" s="179"/>
      <c r="AI339" s="179"/>
      <c r="AJ339" s="179"/>
    </row>
    <row r="340" spans="2:36" ht="15" customHeight="1">
      <c r="B340" s="247">
        <v>2821</v>
      </c>
      <c r="C340" s="251" t="s">
        <v>178</v>
      </c>
      <c r="D340" s="252">
        <v>2</v>
      </c>
      <c r="E340" s="252">
        <v>1</v>
      </c>
      <c r="F340" s="255"/>
      <c r="G340" s="96" t="s">
        <v>684</v>
      </c>
      <c r="H340" s="92"/>
      <c r="I340" s="33">
        <f aca="true" t="shared" si="10" ref="I340:I383">SUM(J340:K340)</f>
        <v>0</v>
      </c>
      <c r="J340" s="133">
        <f>SUM(J342)</f>
        <v>0</v>
      </c>
      <c r="K340" s="133"/>
      <c r="AG340" s="59"/>
      <c r="AH340" s="59"/>
      <c r="AI340" s="59"/>
      <c r="AJ340" s="59"/>
    </row>
    <row r="341" spans="2:36" ht="40.5">
      <c r="B341" s="247"/>
      <c r="C341" s="251"/>
      <c r="D341" s="252"/>
      <c r="E341" s="252"/>
      <c r="F341" s="255"/>
      <c r="G341" s="96" t="s">
        <v>976</v>
      </c>
      <c r="H341" s="97"/>
      <c r="I341" s="33">
        <f t="shared" si="10"/>
        <v>0</v>
      </c>
      <c r="J341" s="133"/>
      <c r="K341" s="133"/>
      <c r="AG341" s="59"/>
      <c r="AH341" s="59"/>
      <c r="AI341" s="59"/>
      <c r="AJ341" s="59"/>
    </row>
    <row r="342" spans="2:36" ht="17.25" hidden="1">
      <c r="B342" s="247"/>
      <c r="C342" s="251"/>
      <c r="D342" s="252"/>
      <c r="E342" s="252"/>
      <c r="F342" s="264" t="s">
        <v>260</v>
      </c>
      <c r="G342" s="137" t="s">
        <v>131</v>
      </c>
      <c r="H342" s="97"/>
      <c r="I342" s="33">
        <f>SUM(J342:K342)</f>
        <v>0</v>
      </c>
      <c r="J342" s="33">
        <v>0</v>
      </c>
      <c r="K342" s="133">
        <v>0</v>
      </c>
      <c r="AG342" s="59"/>
      <c r="AH342" s="59"/>
      <c r="AI342" s="59"/>
      <c r="AJ342" s="59"/>
    </row>
    <row r="343" spans="2:36" ht="15" customHeight="1">
      <c r="B343" s="247">
        <v>2822</v>
      </c>
      <c r="C343" s="251" t="s">
        <v>178</v>
      </c>
      <c r="D343" s="252">
        <v>2</v>
      </c>
      <c r="E343" s="252">
        <v>2</v>
      </c>
      <c r="F343" s="255"/>
      <c r="G343" s="96" t="s">
        <v>685</v>
      </c>
      <c r="H343" s="92"/>
      <c r="I343" s="33">
        <f t="shared" si="10"/>
        <v>0</v>
      </c>
      <c r="J343" s="133">
        <v>0</v>
      </c>
      <c r="K343" s="133">
        <v>0</v>
      </c>
      <c r="AG343" s="59"/>
      <c r="AH343" s="59"/>
      <c r="AI343" s="59"/>
      <c r="AJ343" s="59"/>
    </row>
    <row r="344" spans="2:36" ht="40.5">
      <c r="B344" s="247"/>
      <c r="C344" s="251"/>
      <c r="D344" s="252"/>
      <c r="E344" s="252"/>
      <c r="F344" s="255"/>
      <c r="G344" s="96" t="s">
        <v>976</v>
      </c>
      <c r="H344" s="97"/>
      <c r="I344" s="33">
        <f t="shared" si="10"/>
        <v>0</v>
      </c>
      <c r="J344" s="133"/>
      <c r="K344" s="133"/>
      <c r="AG344" s="59"/>
      <c r="AH344" s="59"/>
      <c r="AI344" s="59"/>
      <c r="AJ344" s="59"/>
    </row>
    <row r="345" spans="2:36" ht="15" customHeight="1">
      <c r="B345" s="247">
        <v>2823</v>
      </c>
      <c r="C345" s="251" t="s">
        <v>178</v>
      </c>
      <c r="D345" s="252">
        <v>2</v>
      </c>
      <c r="E345" s="252">
        <v>3</v>
      </c>
      <c r="F345" s="255"/>
      <c r="G345" s="96" t="s">
        <v>686</v>
      </c>
      <c r="H345" s="102" t="s">
        <v>9</v>
      </c>
      <c r="I345" s="33">
        <f t="shared" si="10"/>
        <v>0</v>
      </c>
      <c r="J345" s="133">
        <v>0</v>
      </c>
      <c r="K345" s="133">
        <v>0</v>
      </c>
      <c r="AG345" s="59"/>
      <c r="AH345" s="59"/>
      <c r="AI345" s="59"/>
      <c r="AJ345" s="59"/>
    </row>
    <row r="346" spans="2:36" ht="40.5">
      <c r="B346" s="247"/>
      <c r="C346" s="251"/>
      <c r="D346" s="252"/>
      <c r="E346" s="252"/>
      <c r="F346" s="255"/>
      <c r="G346" s="96" t="s">
        <v>976</v>
      </c>
      <c r="H346" s="97"/>
      <c r="I346" s="33">
        <f t="shared" si="10"/>
        <v>0</v>
      </c>
      <c r="J346" s="133"/>
      <c r="K346" s="133"/>
      <c r="AG346" s="59"/>
      <c r="AH346" s="59"/>
      <c r="AI346" s="59"/>
      <c r="AJ346" s="59"/>
    </row>
    <row r="347" spans="2:36" ht="15" customHeight="1">
      <c r="B347" s="247">
        <v>2824</v>
      </c>
      <c r="C347" s="251" t="s">
        <v>178</v>
      </c>
      <c r="D347" s="252">
        <v>2</v>
      </c>
      <c r="E347" s="252">
        <v>4</v>
      </c>
      <c r="F347" s="255"/>
      <c r="G347" s="96" t="s">
        <v>687</v>
      </c>
      <c r="H347" s="102"/>
      <c r="I347" s="33">
        <f t="shared" si="10"/>
        <v>3574</v>
      </c>
      <c r="J347" s="133">
        <f>J349+J350+J351+J352+J353</f>
        <v>3574</v>
      </c>
      <c r="K347" s="133">
        <f>SUM(K350)</f>
        <v>0</v>
      </c>
      <c r="AG347" s="59"/>
      <c r="AH347" s="59"/>
      <c r="AI347" s="59"/>
      <c r="AJ347" s="59"/>
    </row>
    <row r="348" spans="2:36" ht="40.5">
      <c r="B348" s="247"/>
      <c r="C348" s="251"/>
      <c r="D348" s="252"/>
      <c r="E348" s="252"/>
      <c r="F348" s="255"/>
      <c r="G348" s="96" t="s">
        <v>976</v>
      </c>
      <c r="H348" s="97"/>
      <c r="I348" s="33">
        <f t="shared" si="10"/>
        <v>0</v>
      </c>
      <c r="J348" s="133"/>
      <c r="K348" s="133"/>
      <c r="P348" s="294"/>
      <c r="AG348" s="59"/>
      <c r="AH348" s="59"/>
      <c r="AI348" s="59"/>
      <c r="AJ348" s="59"/>
    </row>
    <row r="349" spans="2:36" ht="17.25">
      <c r="B349" s="247"/>
      <c r="C349" s="251"/>
      <c r="D349" s="252"/>
      <c r="E349" s="252"/>
      <c r="F349" s="255">
        <v>4216</v>
      </c>
      <c r="G349" s="285" t="s">
        <v>768</v>
      </c>
      <c r="H349" s="97"/>
      <c r="I349" s="33">
        <f>J349</f>
        <v>150</v>
      </c>
      <c r="J349" s="133">
        <v>150</v>
      </c>
      <c r="K349" s="133"/>
      <c r="P349" s="294"/>
      <c r="AG349" s="59"/>
      <c r="AH349" s="59"/>
      <c r="AI349" s="59"/>
      <c r="AJ349" s="59"/>
    </row>
    <row r="350" spans="2:36" ht="15" customHeight="1">
      <c r="B350" s="247"/>
      <c r="C350" s="251"/>
      <c r="D350" s="252"/>
      <c r="E350" s="252"/>
      <c r="F350" s="255">
        <v>4239</v>
      </c>
      <c r="G350" s="137" t="s">
        <v>782</v>
      </c>
      <c r="H350" s="97"/>
      <c r="I350" s="33">
        <f t="shared" si="10"/>
        <v>1750</v>
      </c>
      <c r="J350" s="133">
        <v>1750</v>
      </c>
      <c r="K350" s="133">
        <v>0</v>
      </c>
      <c r="P350" s="294"/>
      <c r="AG350" s="59"/>
      <c r="AH350" s="59"/>
      <c r="AI350" s="59"/>
      <c r="AJ350" s="59"/>
    </row>
    <row r="351" spans="2:36" ht="15" customHeight="1">
      <c r="B351" s="247"/>
      <c r="C351" s="251"/>
      <c r="D351" s="252"/>
      <c r="E351" s="252"/>
      <c r="F351" s="255">
        <v>4269</v>
      </c>
      <c r="G351" s="137" t="s">
        <v>987</v>
      </c>
      <c r="H351" s="97"/>
      <c r="I351" s="33">
        <f t="shared" si="10"/>
        <v>950</v>
      </c>
      <c r="J351" s="133">
        <v>950</v>
      </c>
      <c r="K351" s="133"/>
      <c r="P351" s="294"/>
      <c r="AG351" s="59"/>
      <c r="AH351" s="59"/>
      <c r="AI351" s="59"/>
      <c r="AJ351" s="59"/>
    </row>
    <row r="352" spans="2:36" ht="15" customHeight="1">
      <c r="B352" s="247"/>
      <c r="C352" s="251"/>
      <c r="D352" s="252"/>
      <c r="E352" s="252"/>
      <c r="F352" s="255">
        <v>4639</v>
      </c>
      <c r="G352" s="200" t="s">
        <v>988</v>
      </c>
      <c r="H352" s="97"/>
      <c r="I352" s="133">
        <f>J352</f>
        <v>700</v>
      </c>
      <c r="J352" s="133">
        <v>700</v>
      </c>
      <c r="K352" s="133"/>
      <c r="P352" s="294"/>
      <c r="AG352" s="59"/>
      <c r="AH352" s="59"/>
      <c r="AI352" s="59"/>
      <c r="AJ352" s="59"/>
    </row>
    <row r="353" spans="2:36" ht="30" customHeight="1">
      <c r="B353" s="247"/>
      <c r="C353" s="251"/>
      <c r="D353" s="252"/>
      <c r="E353" s="252"/>
      <c r="F353" s="255">
        <v>4819</v>
      </c>
      <c r="G353" s="285" t="s">
        <v>846</v>
      </c>
      <c r="H353" s="97"/>
      <c r="I353" s="133">
        <f>J353</f>
        <v>24</v>
      </c>
      <c r="J353" s="133">
        <v>24</v>
      </c>
      <c r="K353" s="133"/>
      <c r="P353" s="294"/>
      <c r="AG353" s="59"/>
      <c r="AH353" s="59"/>
      <c r="AI353" s="59"/>
      <c r="AJ353" s="59"/>
    </row>
    <row r="354" spans="2:36" ht="15" customHeight="1">
      <c r="B354" s="247">
        <v>2825</v>
      </c>
      <c r="C354" s="251" t="s">
        <v>178</v>
      </c>
      <c r="D354" s="252">
        <v>2</v>
      </c>
      <c r="E354" s="252">
        <v>5</v>
      </c>
      <c r="F354" s="255"/>
      <c r="G354" s="96" t="s">
        <v>688</v>
      </c>
      <c r="H354" s="102"/>
      <c r="I354" s="33">
        <f t="shared" si="10"/>
        <v>0</v>
      </c>
      <c r="J354" s="133">
        <v>0</v>
      </c>
      <c r="K354" s="133">
        <v>0</v>
      </c>
      <c r="P354" s="294"/>
      <c r="AG354" s="59"/>
      <c r="AH354" s="59"/>
      <c r="AI354" s="59"/>
      <c r="AJ354" s="59"/>
    </row>
    <row r="355" spans="2:36" ht="40.5">
      <c r="B355" s="247"/>
      <c r="C355" s="251"/>
      <c r="D355" s="252"/>
      <c r="E355" s="252"/>
      <c r="F355" s="255"/>
      <c r="G355" s="96" t="s">
        <v>976</v>
      </c>
      <c r="H355" s="97"/>
      <c r="I355" s="33">
        <f t="shared" si="10"/>
        <v>0</v>
      </c>
      <c r="J355" s="133"/>
      <c r="K355" s="133"/>
      <c r="P355" s="294"/>
      <c r="AG355" s="59"/>
      <c r="AH355" s="59"/>
      <c r="AI355" s="59"/>
      <c r="AJ355" s="59"/>
    </row>
    <row r="356" spans="2:36" ht="15" customHeight="1">
      <c r="B356" s="247">
        <v>2826</v>
      </c>
      <c r="C356" s="251" t="s">
        <v>178</v>
      </c>
      <c r="D356" s="252">
        <v>2</v>
      </c>
      <c r="E356" s="252">
        <v>6</v>
      </c>
      <c r="F356" s="255"/>
      <c r="G356" s="96" t="s">
        <v>689</v>
      </c>
      <c r="H356" s="102"/>
      <c r="I356" s="33">
        <f t="shared" si="10"/>
        <v>0</v>
      </c>
      <c r="J356" s="133">
        <v>0</v>
      </c>
      <c r="K356" s="133">
        <v>0</v>
      </c>
      <c r="AG356" s="59"/>
      <c r="AH356" s="59"/>
      <c r="AI356" s="59"/>
      <c r="AJ356" s="59"/>
    </row>
    <row r="357" spans="2:36" ht="40.5">
      <c r="B357" s="247"/>
      <c r="C357" s="251"/>
      <c r="D357" s="252"/>
      <c r="E357" s="252"/>
      <c r="F357" s="255"/>
      <c r="G357" s="96" t="s">
        <v>976</v>
      </c>
      <c r="H357" s="97"/>
      <c r="I357" s="33">
        <f t="shared" si="10"/>
        <v>0</v>
      </c>
      <c r="J357" s="133"/>
      <c r="K357" s="133"/>
      <c r="AG357" s="59"/>
      <c r="AH357" s="59"/>
      <c r="AI357" s="59"/>
      <c r="AJ357" s="59"/>
    </row>
    <row r="358" spans="2:36" ht="27">
      <c r="B358" s="247">
        <v>2827</v>
      </c>
      <c r="C358" s="251" t="s">
        <v>178</v>
      </c>
      <c r="D358" s="252">
        <v>2</v>
      </c>
      <c r="E358" s="252">
        <v>7</v>
      </c>
      <c r="F358" s="255"/>
      <c r="G358" s="96" t="s">
        <v>690</v>
      </c>
      <c r="H358" s="102"/>
      <c r="I358" s="133">
        <f t="shared" si="10"/>
        <v>0</v>
      </c>
      <c r="J358" s="133">
        <f>J361</f>
        <v>0</v>
      </c>
      <c r="K358" s="133">
        <f>SUM(K360)</f>
        <v>0</v>
      </c>
      <c r="AG358" s="59"/>
      <c r="AH358" s="59"/>
      <c r="AI358" s="59"/>
      <c r="AJ358" s="59"/>
    </row>
    <row r="359" spans="2:36" ht="40.5">
      <c r="B359" s="247"/>
      <c r="C359" s="251"/>
      <c r="D359" s="252"/>
      <c r="E359" s="252"/>
      <c r="F359" s="255"/>
      <c r="G359" s="96" t="s">
        <v>976</v>
      </c>
      <c r="H359" s="97"/>
      <c r="I359" s="33">
        <f t="shared" si="10"/>
        <v>0</v>
      </c>
      <c r="J359" s="133"/>
      <c r="K359" s="133"/>
      <c r="AG359" s="59"/>
      <c r="AH359" s="59"/>
      <c r="AI359" s="59"/>
      <c r="AJ359" s="59"/>
    </row>
    <row r="360" spans="2:36" ht="26.25" customHeight="1" hidden="1">
      <c r="B360" s="247"/>
      <c r="C360" s="251"/>
      <c r="D360" s="252"/>
      <c r="E360" s="252"/>
      <c r="F360" s="255">
        <v>4511</v>
      </c>
      <c r="G360" s="137" t="s">
        <v>808</v>
      </c>
      <c r="H360" s="97"/>
      <c r="I360" s="133">
        <f t="shared" si="10"/>
        <v>0</v>
      </c>
      <c r="J360" s="133">
        <v>0</v>
      </c>
      <c r="K360" s="133">
        <v>0</v>
      </c>
      <c r="AG360" s="59"/>
      <c r="AH360" s="59"/>
      <c r="AI360" s="59"/>
      <c r="AJ360" s="59"/>
    </row>
    <row r="361" spans="2:36" s="284" customFormat="1" ht="26.25" customHeight="1" hidden="1">
      <c r="B361" s="195"/>
      <c r="C361" s="278"/>
      <c r="D361" s="279"/>
      <c r="E361" s="279"/>
      <c r="F361" s="280">
        <v>4511</v>
      </c>
      <c r="G361" s="285" t="s">
        <v>808</v>
      </c>
      <c r="H361" s="282"/>
      <c r="I361" s="184">
        <f t="shared" si="10"/>
        <v>0</v>
      </c>
      <c r="J361" s="184"/>
      <c r="K361" s="184">
        <v>0</v>
      </c>
      <c r="L361" s="233"/>
      <c r="M361" s="233"/>
      <c r="N361" s="233"/>
      <c r="O361" s="233"/>
      <c r="P361" s="295"/>
      <c r="AG361" s="179"/>
      <c r="AH361" s="179"/>
      <c r="AI361" s="179"/>
      <c r="AJ361" s="179"/>
    </row>
    <row r="362" spans="2:36" ht="39.75" customHeight="1">
      <c r="B362" s="247">
        <v>2830</v>
      </c>
      <c r="C362" s="242" t="s">
        <v>178</v>
      </c>
      <c r="D362" s="243">
        <v>3</v>
      </c>
      <c r="E362" s="243">
        <v>0</v>
      </c>
      <c r="F362" s="257"/>
      <c r="G362" s="91" t="s">
        <v>691</v>
      </c>
      <c r="H362" s="105" t="s">
        <v>10</v>
      </c>
      <c r="I362" s="133">
        <f t="shared" si="10"/>
        <v>250</v>
      </c>
      <c r="J362" s="133">
        <f>SUM(J363,J365,J367)</f>
        <v>250</v>
      </c>
      <c r="K362" s="133">
        <f>SUM(K363,K365,K367)</f>
        <v>0</v>
      </c>
      <c r="AG362" s="59"/>
      <c r="AH362" s="59"/>
      <c r="AI362" s="59"/>
      <c r="AJ362" s="59"/>
    </row>
    <row r="363" spans="2:36" ht="15" customHeight="1">
      <c r="B363" s="247">
        <v>2831</v>
      </c>
      <c r="C363" s="251" t="s">
        <v>178</v>
      </c>
      <c r="D363" s="252">
        <v>3</v>
      </c>
      <c r="E363" s="252">
        <v>1</v>
      </c>
      <c r="F363" s="255"/>
      <c r="G363" s="96" t="s">
        <v>692</v>
      </c>
      <c r="H363" s="105"/>
      <c r="I363" s="33">
        <f t="shared" si="10"/>
        <v>0</v>
      </c>
      <c r="J363" s="133">
        <v>0</v>
      </c>
      <c r="K363" s="133">
        <v>0</v>
      </c>
      <c r="AG363" s="59"/>
      <c r="AH363" s="59"/>
      <c r="AI363" s="59"/>
      <c r="AJ363" s="59"/>
    </row>
    <row r="364" spans="2:36" ht="40.5">
      <c r="B364" s="247"/>
      <c r="C364" s="251"/>
      <c r="D364" s="252"/>
      <c r="E364" s="252"/>
      <c r="F364" s="255"/>
      <c r="G364" s="96" t="s">
        <v>976</v>
      </c>
      <c r="H364" s="97"/>
      <c r="I364" s="33">
        <f t="shared" si="10"/>
        <v>0</v>
      </c>
      <c r="J364" s="133"/>
      <c r="K364" s="133"/>
      <c r="AG364" s="59"/>
      <c r="AH364" s="59"/>
      <c r="AI364" s="59"/>
      <c r="AJ364" s="59"/>
    </row>
    <row r="365" spans="2:36" ht="15" customHeight="1">
      <c r="B365" s="247">
        <v>2832</v>
      </c>
      <c r="C365" s="251" t="s">
        <v>178</v>
      </c>
      <c r="D365" s="252">
        <v>3</v>
      </c>
      <c r="E365" s="252">
        <v>2</v>
      </c>
      <c r="F365" s="255"/>
      <c r="G365" s="96" t="s">
        <v>693</v>
      </c>
      <c r="H365" s="105"/>
      <c r="I365" s="33">
        <f t="shared" si="10"/>
        <v>0</v>
      </c>
      <c r="J365" s="133">
        <v>0</v>
      </c>
      <c r="K365" s="133">
        <v>0</v>
      </c>
      <c r="AG365" s="59"/>
      <c r="AH365" s="59"/>
      <c r="AI365" s="59"/>
      <c r="AJ365" s="59"/>
    </row>
    <row r="366" spans="2:36" ht="40.5">
      <c r="B366" s="247"/>
      <c r="C366" s="251"/>
      <c r="D366" s="252"/>
      <c r="E366" s="252"/>
      <c r="F366" s="255"/>
      <c r="G366" s="96" t="s">
        <v>976</v>
      </c>
      <c r="H366" s="97"/>
      <c r="I366" s="33">
        <f t="shared" si="10"/>
        <v>0</v>
      </c>
      <c r="J366" s="133"/>
      <c r="K366" s="133"/>
      <c r="AG366" s="59"/>
      <c r="AH366" s="59"/>
      <c r="AI366" s="59"/>
      <c r="AJ366" s="59"/>
    </row>
    <row r="367" spans="2:36" ht="15" customHeight="1">
      <c r="B367" s="247">
        <v>2833</v>
      </c>
      <c r="C367" s="251" t="s">
        <v>178</v>
      </c>
      <c r="D367" s="252">
        <v>3</v>
      </c>
      <c r="E367" s="252">
        <v>3</v>
      </c>
      <c r="F367" s="255"/>
      <c r="G367" s="96" t="s">
        <v>694</v>
      </c>
      <c r="H367" s="102" t="s">
        <v>11</v>
      </c>
      <c r="I367" s="33">
        <f t="shared" si="10"/>
        <v>250</v>
      </c>
      <c r="J367" s="133">
        <f>J369</f>
        <v>250</v>
      </c>
      <c r="K367" s="133">
        <v>0</v>
      </c>
      <c r="AG367" s="59"/>
      <c r="AH367" s="59"/>
      <c r="AI367" s="59"/>
      <c r="AJ367" s="59"/>
    </row>
    <row r="368" spans="2:36" ht="40.5">
      <c r="B368" s="247"/>
      <c r="C368" s="251"/>
      <c r="D368" s="252"/>
      <c r="E368" s="252"/>
      <c r="F368" s="255"/>
      <c r="G368" s="96" t="s">
        <v>976</v>
      </c>
      <c r="H368" s="97"/>
      <c r="I368" s="33">
        <f t="shared" si="10"/>
        <v>0</v>
      </c>
      <c r="J368" s="133"/>
      <c r="K368" s="133"/>
      <c r="AG368" s="59"/>
      <c r="AH368" s="59"/>
      <c r="AI368" s="59"/>
      <c r="AJ368" s="59"/>
    </row>
    <row r="369" spans="2:36" ht="15" customHeight="1">
      <c r="B369" s="247"/>
      <c r="C369" s="251"/>
      <c r="D369" s="252"/>
      <c r="E369" s="252"/>
      <c r="F369" s="259">
        <v>4234</v>
      </c>
      <c r="G369" s="137" t="s">
        <v>778</v>
      </c>
      <c r="H369" s="97"/>
      <c r="I369" s="33">
        <f>SUM(J369:K369)</f>
        <v>250</v>
      </c>
      <c r="J369" s="33">
        <v>250</v>
      </c>
      <c r="K369" s="133"/>
      <c r="AG369" s="59"/>
      <c r="AH369" s="59"/>
      <c r="AI369" s="59"/>
      <c r="AJ369" s="59"/>
    </row>
    <row r="370" spans="2:36" ht="24.75" customHeight="1">
      <c r="B370" s="247">
        <v>2840</v>
      </c>
      <c r="C370" s="242" t="s">
        <v>178</v>
      </c>
      <c r="D370" s="243">
        <v>4</v>
      </c>
      <c r="E370" s="243">
        <v>0</v>
      </c>
      <c r="F370" s="257"/>
      <c r="G370" s="91" t="s">
        <v>695</v>
      </c>
      <c r="H370" s="105" t="s">
        <v>12</v>
      </c>
      <c r="I370" s="133">
        <f t="shared" si="10"/>
        <v>791</v>
      </c>
      <c r="J370" s="133">
        <f>SUM(J371,J373,J377)</f>
        <v>791</v>
      </c>
      <c r="K370" s="133">
        <f>SUM(K371,K373,K377)</f>
        <v>0</v>
      </c>
      <c r="AG370" s="59"/>
      <c r="AH370" s="59"/>
      <c r="AI370" s="59"/>
      <c r="AJ370" s="59"/>
    </row>
    <row r="371" spans="2:36" ht="15" customHeight="1">
      <c r="B371" s="247">
        <v>2841</v>
      </c>
      <c r="C371" s="251" t="s">
        <v>178</v>
      </c>
      <c r="D371" s="252">
        <v>4</v>
      </c>
      <c r="E371" s="252">
        <v>1</v>
      </c>
      <c r="F371" s="255"/>
      <c r="G371" s="96" t="s">
        <v>696</v>
      </c>
      <c r="H371" s="105"/>
      <c r="I371" s="33">
        <f t="shared" si="10"/>
        <v>0</v>
      </c>
      <c r="J371" s="133"/>
      <c r="K371" s="133"/>
      <c r="AG371" s="59"/>
      <c r="AH371" s="59"/>
      <c r="AI371" s="59"/>
      <c r="AJ371" s="59"/>
    </row>
    <row r="372" spans="2:36" ht="40.5">
      <c r="B372" s="247"/>
      <c r="C372" s="251"/>
      <c r="D372" s="252"/>
      <c r="E372" s="252"/>
      <c r="F372" s="255"/>
      <c r="G372" s="96" t="s">
        <v>976</v>
      </c>
      <c r="H372" s="97"/>
      <c r="I372" s="33">
        <f t="shared" si="10"/>
        <v>0</v>
      </c>
      <c r="J372" s="133"/>
      <c r="K372" s="133"/>
      <c r="AG372" s="59"/>
      <c r="AH372" s="59"/>
      <c r="AI372" s="59"/>
      <c r="AJ372" s="59"/>
    </row>
    <row r="373" spans="2:36" ht="29.25" customHeight="1">
      <c r="B373" s="247">
        <v>2842</v>
      </c>
      <c r="C373" s="251" t="s">
        <v>178</v>
      </c>
      <c r="D373" s="252">
        <v>4</v>
      </c>
      <c r="E373" s="252">
        <v>2</v>
      </c>
      <c r="F373" s="255"/>
      <c r="G373" s="96" t="s">
        <v>697</v>
      </c>
      <c r="H373" s="105"/>
      <c r="I373" s="133">
        <f t="shared" si="10"/>
        <v>541</v>
      </c>
      <c r="J373" s="133">
        <f>SUM(J375:J376)</f>
        <v>541</v>
      </c>
      <c r="K373" s="133">
        <f>SUM(K375:K375)</f>
        <v>0</v>
      </c>
      <c r="AG373" s="59"/>
      <c r="AH373" s="59"/>
      <c r="AI373" s="59"/>
      <c r="AJ373" s="59"/>
    </row>
    <row r="374" spans="2:36" ht="40.5">
      <c r="B374" s="247"/>
      <c r="C374" s="251"/>
      <c r="D374" s="252"/>
      <c r="E374" s="252"/>
      <c r="F374" s="255"/>
      <c r="G374" s="96" t="s">
        <v>976</v>
      </c>
      <c r="H374" s="97"/>
      <c r="I374" s="33">
        <f t="shared" si="10"/>
        <v>0</v>
      </c>
      <c r="J374" s="133"/>
      <c r="K374" s="133"/>
      <c r="AG374" s="59"/>
      <c r="AH374" s="59"/>
      <c r="AI374" s="59"/>
      <c r="AJ374" s="59"/>
    </row>
    <row r="375" spans="2:36" ht="15" customHeight="1">
      <c r="B375" s="247"/>
      <c r="C375" s="251"/>
      <c r="D375" s="252"/>
      <c r="E375" s="252"/>
      <c r="F375" s="255">
        <v>4639</v>
      </c>
      <c r="G375" s="53" t="s">
        <v>988</v>
      </c>
      <c r="H375" s="97"/>
      <c r="I375" s="33">
        <f t="shared" si="10"/>
        <v>150</v>
      </c>
      <c r="J375" s="133">
        <v>150</v>
      </c>
      <c r="K375" s="133">
        <v>0</v>
      </c>
      <c r="AG375" s="59"/>
      <c r="AH375" s="59"/>
      <c r="AI375" s="59"/>
      <c r="AJ375" s="59"/>
    </row>
    <row r="376" spans="2:36" ht="25.5" customHeight="1">
      <c r="B376" s="247"/>
      <c r="C376" s="251"/>
      <c r="D376" s="252"/>
      <c r="E376" s="252"/>
      <c r="F376" s="255">
        <v>4819</v>
      </c>
      <c r="G376" s="137" t="s">
        <v>846</v>
      </c>
      <c r="H376" s="97"/>
      <c r="I376" s="133">
        <f>SUM(J376:K376)</f>
        <v>391</v>
      </c>
      <c r="J376" s="133">
        <v>391</v>
      </c>
      <c r="K376" s="133">
        <v>0</v>
      </c>
      <c r="AG376" s="59"/>
      <c r="AH376" s="59"/>
      <c r="AI376" s="59"/>
      <c r="AJ376" s="59"/>
    </row>
    <row r="377" spans="2:36" ht="15" customHeight="1">
      <c r="B377" s="247">
        <v>2843</v>
      </c>
      <c r="C377" s="251" t="s">
        <v>178</v>
      </c>
      <c r="D377" s="252">
        <v>4</v>
      </c>
      <c r="E377" s="252">
        <v>3</v>
      </c>
      <c r="F377" s="255"/>
      <c r="G377" s="96" t="s">
        <v>698</v>
      </c>
      <c r="H377" s="102" t="s">
        <v>13</v>
      </c>
      <c r="I377" s="33">
        <f t="shared" si="10"/>
        <v>250</v>
      </c>
      <c r="J377" s="133">
        <f>SUM(J379)</f>
        <v>250</v>
      </c>
      <c r="K377" s="133">
        <f>SUM(K379)</f>
        <v>0</v>
      </c>
      <c r="AG377" s="59"/>
      <c r="AH377" s="59"/>
      <c r="AI377" s="59"/>
      <c r="AJ377" s="59"/>
    </row>
    <row r="378" spans="2:36" ht="40.5">
      <c r="B378" s="247"/>
      <c r="C378" s="251"/>
      <c r="D378" s="252"/>
      <c r="E378" s="252"/>
      <c r="F378" s="255"/>
      <c r="G378" s="96" t="s">
        <v>976</v>
      </c>
      <c r="H378" s="97"/>
      <c r="I378" s="33">
        <f t="shared" si="10"/>
        <v>0</v>
      </c>
      <c r="J378" s="133"/>
      <c r="K378" s="133"/>
      <c r="AG378" s="59"/>
      <c r="AH378" s="59"/>
      <c r="AI378" s="59"/>
      <c r="AJ378" s="59"/>
    </row>
    <row r="379" spans="2:36" ht="15" customHeight="1">
      <c r="B379" s="247"/>
      <c r="C379" s="251"/>
      <c r="D379" s="252"/>
      <c r="E379" s="252"/>
      <c r="F379" s="255">
        <v>4639</v>
      </c>
      <c r="G379" s="53" t="s">
        <v>988</v>
      </c>
      <c r="H379" s="97"/>
      <c r="I379" s="33">
        <f t="shared" si="10"/>
        <v>250</v>
      </c>
      <c r="J379" s="133">
        <v>250</v>
      </c>
      <c r="K379" s="133">
        <v>0</v>
      </c>
      <c r="AG379" s="59"/>
      <c r="AH379" s="59"/>
      <c r="AI379" s="59"/>
      <c r="AJ379" s="59"/>
    </row>
    <row r="380" spans="2:36" ht="38.25" customHeight="1">
      <c r="B380" s="247">
        <v>2850</v>
      </c>
      <c r="C380" s="242" t="s">
        <v>178</v>
      </c>
      <c r="D380" s="243">
        <v>5</v>
      </c>
      <c r="E380" s="243">
        <v>0</v>
      </c>
      <c r="F380" s="257"/>
      <c r="G380" s="113" t="s">
        <v>699</v>
      </c>
      <c r="H380" s="105" t="s">
        <v>14</v>
      </c>
      <c r="I380" s="133">
        <f t="shared" si="10"/>
        <v>0</v>
      </c>
      <c r="J380" s="133">
        <f>SUM(J381)</f>
        <v>0</v>
      </c>
      <c r="K380" s="133">
        <f>SUM(K381)</f>
        <v>0</v>
      </c>
      <c r="AG380" s="59"/>
      <c r="AH380" s="59"/>
      <c r="AI380" s="59"/>
      <c r="AJ380" s="59"/>
    </row>
    <row r="381" spans="2:36" ht="27" customHeight="1">
      <c r="B381" s="247">
        <v>2851</v>
      </c>
      <c r="C381" s="242" t="s">
        <v>178</v>
      </c>
      <c r="D381" s="243">
        <v>5</v>
      </c>
      <c r="E381" s="243">
        <v>1</v>
      </c>
      <c r="F381" s="257"/>
      <c r="G381" s="114" t="s">
        <v>700</v>
      </c>
      <c r="H381" s="102" t="s">
        <v>15</v>
      </c>
      <c r="I381" s="33">
        <f t="shared" si="10"/>
        <v>0</v>
      </c>
      <c r="J381" s="133">
        <v>0</v>
      </c>
      <c r="K381" s="133">
        <v>0</v>
      </c>
      <c r="AG381" s="59"/>
      <c r="AH381" s="59"/>
      <c r="AI381" s="59"/>
      <c r="AJ381" s="59"/>
    </row>
    <row r="382" spans="2:36" ht="40.5">
      <c r="B382" s="247"/>
      <c r="C382" s="251"/>
      <c r="D382" s="252"/>
      <c r="E382" s="252"/>
      <c r="F382" s="255"/>
      <c r="G382" s="96" t="s">
        <v>976</v>
      </c>
      <c r="H382" s="97"/>
      <c r="I382" s="133">
        <f t="shared" si="10"/>
        <v>0</v>
      </c>
      <c r="J382" s="133"/>
      <c r="K382" s="133"/>
      <c r="AG382" s="59"/>
      <c r="AH382" s="59"/>
      <c r="AI382" s="59"/>
      <c r="AJ382" s="59"/>
    </row>
    <row r="383" spans="2:36" ht="27" customHeight="1">
      <c r="B383" s="247">
        <v>2860</v>
      </c>
      <c r="C383" s="242" t="s">
        <v>178</v>
      </c>
      <c r="D383" s="243">
        <v>6</v>
      </c>
      <c r="E383" s="243">
        <v>0</v>
      </c>
      <c r="F383" s="257"/>
      <c r="G383" s="113" t="s">
        <v>701</v>
      </c>
      <c r="H383" s="105" t="s">
        <v>65</v>
      </c>
      <c r="I383" s="33">
        <f t="shared" si="10"/>
        <v>0</v>
      </c>
      <c r="J383" s="133">
        <f>SUM(J384)</f>
        <v>0</v>
      </c>
      <c r="K383" s="133">
        <f>SUM(K384)</f>
        <v>0</v>
      </c>
      <c r="AG383" s="59"/>
      <c r="AH383" s="59"/>
      <c r="AI383" s="59"/>
      <c r="AJ383" s="59"/>
    </row>
    <row r="384" spans="2:36" ht="15" customHeight="1">
      <c r="B384" s="247">
        <v>2861</v>
      </c>
      <c r="C384" s="251" t="s">
        <v>178</v>
      </c>
      <c r="D384" s="252">
        <v>6</v>
      </c>
      <c r="E384" s="252">
        <v>1</v>
      </c>
      <c r="F384" s="255"/>
      <c r="G384" s="114" t="s">
        <v>702</v>
      </c>
      <c r="H384" s="102" t="s">
        <v>66</v>
      </c>
      <c r="I384" s="33">
        <f aca="true" t="shared" si="11" ref="I384:I424">SUM(J384:K384)</f>
        <v>0</v>
      </c>
      <c r="J384" s="133">
        <v>0</v>
      </c>
      <c r="K384" s="133">
        <v>0</v>
      </c>
      <c r="AG384" s="59"/>
      <c r="AH384" s="59"/>
      <c r="AI384" s="59"/>
      <c r="AJ384" s="59"/>
    </row>
    <row r="385" spans="2:36" ht="40.5">
      <c r="B385" s="247"/>
      <c r="C385" s="251"/>
      <c r="D385" s="252"/>
      <c r="E385" s="252"/>
      <c r="F385" s="255"/>
      <c r="G385" s="96" t="s">
        <v>976</v>
      </c>
      <c r="H385" s="97"/>
      <c r="I385" s="133">
        <f t="shared" si="11"/>
        <v>0</v>
      </c>
      <c r="J385" s="133"/>
      <c r="K385" s="133"/>
      <c r="AG385" s="59"/>
      <c r="AH385" s="59"/>
      <c r="AI385" s="59"/>
      <c r="AJ385" s="59"/>
    </row>
    <row r="386" spans="2:36" s="89" customFormat="1" ht="38.25" customHeight="1">
      <c r="B386" s="131">
        <v>2900</v>
      </c>
      <c r="C386" s="242" t="s">
        <v>179</v>
      </c>
      <c r="D386" s="243">
        <v>0</v>
      </c>
      <c r="E386" s="243">
        <v>0</v>
      </c>
      <c r="F386" s="257"/>
      <c r="G386" s="112" t="s">
        <v>1005</v>
      </c>
      <c r="H386" s="104" t="s">
        <v>67</v>
      </c>
      <c r="I386" s="33">
        <f t="shared" si="11"/>
        <v>42277.8</v>
      </c>
      <c r="J386" s="33">
        <f>SUM(J387,J395,J405,J410,J415,J421,J424,J427)</f>
        <v>42277.8</v>
      </c>
      <c r="K386" s="133">
        <v>0</v>
      </c>
      <c r="L386" s="245"/>
      <c r="M386" s="245"/>
      <c r="N386" s="245"/>
      <c r="O386" s="245"/>
      <c r="P386" s="290"/>
      <c r="AG386" s="118"/>
      <c r="AH386" s="118"/>
      <c r="AI386" s="118"/>
      <c r="AJ386" s="118"/>
    </row>
    <row r="387" spans="2:36" ht="26.25" customHeight="1">
      <c r="B387" s="247">
        <v>2910</v>
      </c>
      <c r="C387" s="242" t="s">
        <v>179</v>
      </c>
      <c r="D387" s="243">
        <v>1</v>
      </c>
      <c r="E387" s="243">
        <v>0</v>
      </c>
      <c r="F387" s="257"/>
      <c r="G387" s="91" t="s">
        <v>704</v>
      </c>
      <c r="H387" s="92" t="s">
        <v>68</v>
      </c>
      <c r="I387" s="133">
        <f t="shared" si="11"/>
        <v>20590.6</v>
      </c>
      <c r="J387" s="133">
        <f>SUM(J388,J393)</f>
        <v>20590.6</v>
      </c>
      <c r="K387" s="133">
        <f>SUM(K388,K393)</f>
        <v>0</v>
      </c>
      <c r="AG387" s="59"/>
      <c r="AH387" s="59"/>
      <c r="AI387" s="59"/>
      <c r="AJ387" s="59"/>
    </row>
    <row r="388" spans="2:36" ht="15" customHeight="1">
      <c r="B388" s="247">
        <v>2911</v>
      </c>
      <c r="C388" s="251" t="s">
        <v>179</v>
      </c>
      <c r="D388" s="252">
        <v>1</v>
      </c>
      <c r="E388" s="252">
        <v>1</v>
      </c>
      <c r="F388" s="255"/>
      <c r="G388" s="96" t="s">
        <v>705</v>
      </c>
      <c r="H388" s="102" t="s">
        <v>69</v>
      </c>
      <c r="I388" s="33">
        <f t="shared" si="11"/>
        <v>20590.6</v>
      </c>
      <c r="J388" s="133">
        <f>J391+J392</f>
        <v>20590.6</v>
      </c>
      <c r="K388" s="133">
        <v>0</v>
      </c>
      <c r="AG388" s="59"/>
      <c r="AH388" s="59"/>
      <c r="AI388" s="59"/>
      <c r="AJ388" s="59"/>
    </row>
    <row r="389" spans="2:36" ht="40.5">
      <c r="B389" s="247"/>
      <c r="C389" s="251"/>
      <c r="D389" s="252"/>
      <c r="E389" s="252"/>
      <c r="F389" s="255"/>
      <c r="G389" s="96" t="s">
        <v>976</v>
      </c>
      <c r="H389" s="97"/>
      <c r="I389" s="33">
        <f t="shared" si="11"/>
        <v>0</v>
      </c>
      <c r="J389" s="133"/>
      <c r="K389" s="133"/>
      <c r="AG389" s="59"/>
      <c r="AH389" s="59"/>
      <c r="AI389" s="59"/>
      <c r="AJ389" s="59"/>
    </row>
    <row r="390" spans="2:36" ht="27.75" customHeight="1" hidden="1">
      <c r="B390" s="247"/>
      <c r="C390" s="251"/>
      <c r="D390" s="252"/>
      <c r="E390" s="252"/>
      <c r="F390" s="255">
        <v>4511</v>
      </c>
      <c r="G390" s="137" t="s">
        <v>132</v>
      </c>
      <c r="H390" s="97"/>
      <c r="I390" s="133">
        <f>J390</f>
        <v>0</v>
      </c>
      <c r="J390" s="133">
        <v>0</v>
      </c>
      <c r="K390" s="133"/>
      <c r="AG390" s="59"/>
      <c r="AH390" s="59"/>
      <c r="AI390" s="59"/>
      <c r="AJ390" s="59"/>
    </row>
    <row r="391" spans="2:36" ht="17.25" customHeight="1">
      <c r="B391" s="247"/>
      <c r="C391" s="251"/>
      <c r="D391" s="252"/>
      <c r="E391" s="252"/>
      <c r="F391" s="280">
        <v>4269</v>
      </c>
      <c r="G391" s="285" t="s">
        <v>795</v>
      </c>
      <c r="H391" s="97"/>
      <c r="I391" s="133">
        <f>J391</f>
        <v>300</v>
      </c>
      <c r="J391" s="133">
        <v>300</v>
      </c>
      <c r="K391" s="133"/>
      <c r="AG391" s="59"/>
      <c r="AH391" s="59"/>
      <c r="AI391" s="59"/>
      <c r="AJ391" s="59"/>
    </row>
    <row r="392" spans="2:36" ht="28.5" customHeight="1">
      <c r="B392" s="247"/>
      <c r="C392" s="251"/>
      <c r="D392" s="252"/>
      <c r="E392" s="252"/>
      <c r="F392" s="280">
        <v>4511</v>
      </c>
      <c r="G392" s="285" t="s">
        <v>808</v>
      </c>
      <c r="H392" s="97"/>
      <c r="I392" s="133">
        <f>J392</f>
        <v>20290.6</v>
      </c>
      <c r="J392" s="133">
        <v>20290.6</v>
      </c>
      <c r="K392" s="133"/>
      <c r="AG392" s="59"/>
      <c r="AH392" s="59"/>
      <c r="AI392" s="59"/>
      <c r="AJ392" s="59"/>
    </row>
    <row r="393" spans="2:36" ht="15" customHeight="1">
      <c r="B393" s="247">
        <v>2912</v>
      </c>
      <c r="C393" s="251" t="s">
        <v>179</v>
      </c>
      <c r="D393" s="252">
        <v>1</v>
      </c>
      <c r="E393" s="252">
        <v>2</v>
      </c>
      <c r="F393" s="255"/>
      <c r="G393" s="96" t="s">
        <v>706</v>
      </c>
      <c r="H393" s="102" t="s">
        <v>70</v>
      </c>
      <c r="I393" s="33">
        <f t="shared" si="11"/>
        <v>0</v>
      </c>
      <c r="J393" s="133">
        <v>0</v>
      </c>
      <c r="K393" s="133">
        <v>0</v>
      </c>
      <c r="AG393" s="59"/>
      <c r="AH393" s="59"/>
      <c r="AI393" s="59"/>
      <c r="AJ393" s="59"/>
    </row>
    <row r="394" spans="2:36" ht="40.5">
      <c r="B394" s="247"/>
      <c r="C394" s="251"/>
      <c r="D394" s="252"/>
      <c r="E394" s="252"/>
      <c r="F394" s="255"/>
      <c r="G394" s="96" t="s">
        <v>976</v>
      </c>
      <c r="H394" s="97"/>
      <c r="I394" s="33">
        <f t="shared" si="11"/>
        <v>0</v>
      </c>
      <c r="J394" s="133"/>
      <c r="K394" s="133"/>
      <c r="AG394" s="59"/>
      <c r="AH394" s="59"/>
      <c r="AI394" s="59"/>
      <c r="AJ394" s="59"/>
    </row>
    <row r="395" spans="2:36" ht="15" customHeight="1">
      <c r="B395" s="247">
        <v>2920</v>
      </c>
      <c r="C395" s="242" t="s">
        <v>179</v>
      </c>
      <c r="D395" s="243">
        <v>2</v>
      </c>
      <c r="E395" s="243">
        <v>0</v>
      </c>
      <c r="F395" s="257"/>
      <c r="G395" s="91" t="s">
        <v>707</v>
      </c>
      <c r="H395" s="92" t="s">
        <v>71</v>
      </c>
      <c r="I395" s="33">
        <f t="shared" si="11"/>
        <v>1650</v>
      </c>
      <c r="J395" s="133">
        <f>SUM(J396)</f>
        <v>1650</v>
      </c>
      <c r="K395" s="133">
        <f>SUM(K396)</f>
        <v>0</v>
      </c>
      <c r="AG395" s="59"/>
      <c r="AH395" s="59"/>
      <c r="AI395" s="59"/>
      <c r="AJ395" s="59"/>
    </row>
    <row r="396" spans="2:36" ht="15" customHeight="1">
      <c r="B396" s="247">
        <v>2922</v>
      </c>
      <c r="C396" s="251" t="s">
        <v>179</v>
      </c>
      <c r="D396" s="252">
        <v>2</v>
      </c>
      <c r="E396" s="252">
        <v>2</v>
      </c>
      <c r="F396" s="255"/>
      <c r="G396" s="96" t="s">
        <v>709</v>
      </c>
      <c r="H396" s="102" t="s">
        <v>72</v>
      </c>
      <c r="I396" s="33">
        <f t="shared" si="11"/>
        <v>1650</v>
      </c>
      <c r="J396" s="133">
        <f>SUM(J398:J404)</f>
        <v>1650</v>
      </c>
      <c r="K396" s="133"/>
      <c r="AG396" s="59"/>
      <c r="AH396" s="59"/>
      <c r="AI396" s="59"/>
      <c r="AJ396" s="59"/>
    </row>
    <row r="397" spans="2:36" ht="40.5">
      <c r="B397" s="247"/>
      <c r="C397" s="251"/>
      <c r="D397" s="252"/>
      <c r="E397" s="252"/>
      <c r="F397" s="255"/>
      <c r="G397" s="96" t="s">
        <v>976</v>
      </c>
      <c r="H397" s="97"/>
      <c r="I397" s="33">
        <f t="shared" si="11"/>
        <v>0</v>
      </c>
      <c r="J397" s="133"/>
      <c r="K397" s="133"/>
      <c r="AG397" s="59"/>
      <c r="AH397" s="59"/>
      <c r="AI397" s="59"/>
      <c r="AJ397" s="59"/>
    </row>
    <row r="398" spans="2:36" ht="15" customHeight="1">
      <c r="B398" s="247"/>
      <c r="C398" s="251"/>
      <c r="D398" s="252"/>
      <c r="E398" s="252"/>
      <c r="F398" s="255">
        <v>4261</v>
      </c>
      <c r="G398" s="137" t="s">
        <v>788</v>
      </c>
      <c r="H398" s="97"/>
      <c r="I398" s="33">
        <f t="shared" si="11"/>
        <v>1250</v>
      </c>
      <c r="J398" s="133">
        <v>1250</v>
      </c>
      <c r="K398" s="133">
        <v>0</v>
      </c>
      <c r="AG398" s="59"/>
      <c r="AH398" s="59"/>
      <c r="AI398" s="59"/>
      <c r="AJ398" s="59"/>
    </row>
    <row r="399" spans="2:36" ht="40.5" hidden="1">
      <c r="B399" s="247"/>
      <c r="C399" s="251"/>
      <c r="D399" s="252"/>
      <c r="E399" s="252"/>
      <c r="F399" s="255">
        <v>4637</v>
      </c>
      <c r="G399" s="53" t="s">
        <v>821</v>
      </c>
      <c r="H399" s="97"/>
      <c r="I399" s="133">
        <f t="shared" si="11"/>
        <v>0</v>
      </c>
      <c r="J399" s="133"/>
      <c r="K399" s="133">
        <v>0</v>
      </c>
      <c r="AG399" s="59"/>
      <c r="AH399" s="59"/>
      <c r="AI399" s="59"/>
      <c r="AJ399" s="59"/>
    </row>
    <row r="400" spans="2:36" ht="27" hidden="1">
      <c r="B400" s="247"/>
      <c r="C400" s="251"/>
      <c r="D400" s="252"/>
      <c r="E400" s="252"/>
      <c r="F400" s="255">
        <v>4727</v>
      </c>
      <c r="G400" s="137" t="s">
        <v>839</v>
      </c>
      <c r="H400" s="97"/>
      <c r="I400" s="133">
        <f t="shared" si="11"/>
        <v>0</v>
      </c>
      <c r="J400" s="133">
        <v>0</v>
      </c>
      <c r="K400" s="133">
        <v>0</v>
      </c>
      <c r="AG400" s="59"/>
      <c r="AH400" s="59"/>
      <c r="AI400" s="59"/>
      <c r="AJ400" s="59"/>
    </row>
    <row r="401" spans="2:36" ht="15" customHeight="1" hidden="1">
      <c r="B401" s="247"/>
      <c r="C401" s="251"/>
      <c r="D401" s="252"/>
      <c r="E401" s="252"/>
      <c r="F401" s="255">
        <v>5134</v>
      </c>
      <c r="G401" s="137" t="s">
        <v>873</v>
      </c>
      <c r="H401" s="97"/>
      <c r="I401" s="133">
        <f t="shared" si="11"/>
        <v>0</v>
      </c>
      <c r="J401" s="133"/>
      <c r="K401" s="133">
        <v>0</v>
      </c>
      <c r="AG401" s="59"/>
      <c r="AH401" s="59"/>
      <c r="AI401" s="59"/>
      <c r="AJ401" s="59"/>
    </row>
    <row r="402" spans="2:36" ht="15" customHeight="1" hidden="1">
      <c r="B402" s="247"/>
      <c r="C402" s="251"/>
      <c r="D402" s="252"/>
      <c r="E402" s="252"/>
      <c r="F402" s="255">
        <v>4269</v>
      </c>
      <c r="G402" s="137" t="s">
        <v>987</v>
      </c>
      <c r="H402" s="97"/>
      <c r="I402" s="133">
        <f t="shared" si="11"/>
        <v>0</v>
      </c>
      <c r="J402" s="133">
        <v>0</v>
      </c>
      <c r="K402" s="133"/>
      <c r="AG402" s="59"/>
      <c r="AH402" s="59"/>
      <c r="AI402" s="59"/>
      <c r="AJ402" s="59"/>
    </row>
    <row r="403" spans="2:36" ht="15" customHeight="1">
      <c r="B403" s="247"/>
      <c r="C403" s="251"/>
      <c r="D403" s="252"/>
      <c r="E403" s="252"/>
      <c r="F403" s="280">
        <v>4269</v>
      </c>
      <c r="G403" s="285" t="s">
        <v>795</v>
      </c>
      <c r="H403" s="97"/>
      <c r="I403" s="133">
        <f t="shared" si="11"/>
        <v>200</v>
      </c>
      <c r="J403" s="133">
        <v>200</v>
      </c>
      <c r="K403" s="133"/>
      <c r="AG403" s="59"/>
      <c r="AH403" s="59"/>
      <c r="AI403" s="59"/>
      <c r="AJ403" s="59"/>
    </row>
    <row r="404" spans="2:36" ht="30.75" customHeight="1">
      <c r="B404" s="247"/>
      <c r="C404" s="251"/>
      <c r="D404" s="252"/>
      <c r="E404" s="252"/>
      <c r="F404" s="280">
        <v>4637</v>
      </c>
      <c r="G404" s="285" t="s">
        <v>1035</v>
      </c>
      <c r="H404" s="97"/>
      <c r="I404" s="133">
        <f t="shared" si="11"/>
        <v>200</v>
      </c>
      <c r="J404" s="133">
        <v>200</v>
      </c>
      <c r="K404" s="133"/>
      <c r="AG404" s="59"/>
      <c r="AH404" s="59"/>
      <c r="AI404" s="59"/>
      <c r="AJ404" s="59"/>
    </row>
    <row r="405" spans="2:36" ht="40.5">
      <c r="B405" s="247">
        <v>2930</v>
      </c>
      <c r="C405" s="242" t="s">
        <v>179</v>
      </c>
      <c r="D405" s="243">
        <v>3</v>
      </c>
      <c r="E405" s="243">
        <v>0</v>
      </c>
      <c r="F405" s="257"/>
      <c r="G405" s="91" t="s">
        <v>710</v>
      </c>
      <c r="H405" s="92" t="s">
        <v>74</v>
      </c>
      <c r="I405" s="33">
        <f t="shared" si="11"/>
        <v>0</v>
      </c>
      <c r="J405" s="133">
        <f>SUM(J406,J408)</f>
        <v>0</v>
      </c>
      <c r="K405" s="133">
        <f>SUM(K406,K408)</f>
        <v>0</v>
      </c>
      <c r="AG405" s="59"/>
      <c r="AH405" s="59"/>
      <c r="AI405" s="59"/>
      <c r="AJ405" s="59"/>
    </row>
    <row r="406" spans="2:36" ht="27">
      <c r="B406" s="247">
        <v>2931</v>
      </c>
      <c r="C406" s="251" t="s">
        <v>179</v>
      </c>
      <c r="D406" s="252">
        <v>3</v>
      </c>
      <c r="E406" s="252">
        <v>1</v>
      </c>
      <c r="F406" s="255"/>
      <c r="G406" s="96" t="s">
        <v>711</v>
      </c>
      <c r="H406" s="102" t="s">
        <v>75</v>
      </c>
      <c r="I406" s="33">
        <f t="shared" si="11"/>
        <v>0</v>
      </c>
      <c r="J406" s="133">
        <v>0</v>
      </c>
      <c r="K406" s="133">
        <v>0</v>
      </c>
      <c r="AG406" s="59"/>
      <c r="AH406" s="59"/>
      <c r="AI406" s="59"/>
      <c r="AJ406" s="59"/>
    </row>
    <row r="407" spans="2:36" ht="40.5">
      <c r="B407" s="247"/>
      <c r="C407" s="251"/>
      <c r="D407" s="252"/>
      <c r="E407" s="252"/>
      <c r="F407" s="255"/>
      <c r="G407" s="96" t="s">
        <v>976</v>
      </c>
      <c r="H407" s="97"/>
      <c r="I407" s="33">
        <f t="shared" si="11"/>
        <v>0</v>
      </c>
      <c r="J407" s="133"/>
      <c r="K407" s="133"/>
      <c r="AG407" s="59"/>
      <c r="AH407" s="59"/>
      <c r="AI407" s="59"/>
      <c r="AJ407" s="59"/>
    </row>
    <row r="408" spans="2:36" ht="15" customHeight="1">
      <c r="B408" s="247">
        <v>2932</v>
      </c>
      <c r="C408" s="251" t="s">
        <v>179</v>
      </c>
      <c r="D408" s="252">
        <v>3</v>
      </c>
      <c r="E408" s="252">
        <v>2</v>
      </c>
      <c r="F408" s="255"/>
      <c r="G408" s="96" t="s">
        <v>712</v>
      </c>
      <c r="H408" s="102"/>
      <c r="I408" s="33">
        <f t="shared" si="11"/>
        <v>0</v>
      </c>
      <c r="J408" s="133">
        <v>0</v>
      </c>
      <c r="K408" s="133">
        <v>0</v>
      </c>
      <c r="AG408" s="59"/>
      <c r="AH408" s="59"/>
      <c r="AI408" s="59"/>
      <c r="AJ408" s="59"/>
    </row>
    <row r="409" spans="2:36" ht="40.5">
      <c r="B409" s="247"/>
      <c r="C409" s="251"/>
      <c r="D409" s="252"/>
      <c r="E409" s="252"/>
      <c r="F409" s="255"/>
      <c r="G409" s="96" t="s">
        <v>976</v>
      </c>
      <c r="H409" s="97"/>
      <c r="I409" s="33">
        <f t="shared" si="11"/>
        <v>0</v>
      </c>
      <c r="J409" s="133"/>
      <c r="K409" s="133"/>
      <c r="AG409" s="59"/>
      <c r="AH409" s="59"/>
      <c r="AI409" s="59"/>
      <c r="AJ409" s="59"/>
    </row>
    <row r="410" spans="2:36" ht="15" customHeight="1">
      <c r="B410" s="247">
        <v>2940</v>
      </c>
      <c r="C410" s="242" t="s">
        <v>179</v>
      </c>
      <c r="D410" s="243">
        <v>4</v>
      </c>
      <c r="E410" s="243">
        <v>0</v>
      </c>
      <c r="F410" s="257"/>
      <c r="G410" s="91" t="s">
        <v>713</v>
      </c>
      <c r="H410" s="92" t="s">
        <v>76</v>
      </c>
      <c r="I410" s="33">
        <f t="shared" si="11"/>
        <v>0</v>
      </c>
      <c r="J410" s="133">
        <f>SUM(J411,J413)</f>
        <v>0</v>
      </c>
      <c r="K410" s="133">
        <f>SUM(K411,K413)</f>
        <v>0</v>
      </c>
      <c r="AG410" s="59"/>
      <c r="AH410" s="59"/>
      <c r="AI410" s="59"/>
      <c r="AJ410" s="59"/>
    </row>
    <row r="411" spans="2:36" ht="15" customHeight="1">
      <c r="B411" s="247">
        <v>2941</v>
      </c>
      <c r="C411" s="251" t="s">
        <v>179</v>
      </c>
      <c r="D411" s="252">
        <v>4</v>
      </c>
      <c r="E411" s="252">
        <v>1</v>
      </c>
      <c r="F411" s="255"/>
      <c r="G411" s="96" t="s">
        <v>714</v>
      </c>
      <c r="H411" s="102" t="s">
        <v>77</v>
      </c>
      <c r="I411" s="33">
        <f t="shared" si="11"/>
        <v>0</v>
      </c>
      <c r="J411" s="133">
        <v>0</v>
      </c>
      <c r="K411" s="133">
        <v>0</v>
      </c>
      <c r="AG411" s="59"/>
      <c r="AH411" s="59"/>
      <c r="AI411" s="59"/>
      <c r="AJ411" s="59"/>
    </row>
    <row r="412" spans="2:36" ht="40.5">
      <c r="B412" s="247"/>
      <c r="C412" s="251"/>
      <c r="D412" s="252"/>
      <c r="E412" s="252"/>
      <c r="F412" s="255"/>
      <c r="G412" s="96" t="s">
        <v>976</v>
      </c>
      <c r="H412" s="97"/>
      <c r="I412" s="33">
        <f t="shared" si="11"/>
        <v>0</v>
      </c>
      <c r="J412" s="133"/>
      <c r="K412" s="133"/>
      <c r="AG412" s="59"/>
      <c r="AH412" s="59"/>
      <c r="AI412" s="59"/>
      <c r="AJ412" s="59"/>
    </row>
    <row r="413" spans="2:36" ht="15" customHeight="1">
      <c r="B413" s="247">
        <v>2942</v>
      </c>
      <c r="C413" s="251" t="s">
        <v>179</v>
      </c>
      <c r="D413" s="252">
        <v>4</v>
      </c>
      <c r="E413" s="252">
        <v>2</v>
      </c>
      <c r="F413" s="255"/>
      <c r="G413" s="96" t="s">
        <v>715</v>
      </c>
      <c r="H413" s="102" t="s">
        <v>78</v>
      </c>
      <c r="I413" s="33">
        <f t="shared" si="11"/>
        <v>0</v>
      </c>
      <c r="J413" s="133">
        <v>0</v>
      </c>
      <c r="K413" s="133">
        <v>0</v>
      </c>
      <c r="AG413" s="59"/>
      <c r="AH413" s="59"/>
      <c r="AI413" s="59"/>
      <c r="AJ413" s="59"/>
    </row>
    <row r="414" spans="2:36" ht="40.5">
      <c r="B414" s="247"/>
      <c r="C414" s="251"/>
      <c r="D414" s="252"/>
      <c r="E414" s="252"/>
      <c r="F414" s="255"/>
      <c r="G414" s="96" t="s">
        <v>976</v>
      </c>
      <c r="H414" s="97"/>
      <c r="I414" s="33">
        <f t="shared" si="11"/>
        <v>0</v>
      </c>
      <c r="J414" s="133"/>
      <c r="K414" s="133"/>
      <c r="AG414" s="59"/>
      <c r="AH414" s="59"/>
      <c r="AI414" s="59"/>
      <c r="AJ414" s="59"/>
    </row>
    <row r="415" spans="2:36" ht="27">
      <c r="B415" s="247">
        <v>2950</v>
      </c>
      <c r="C415" s="242" t="s">
        <v>179</v>
      </c>
      <c r="D415" s="243">
        <v>5</v>
      </c>
      <c r="E415" s="243">
        <v>0</v>
      </c>
      <c r="F415" s="257"/>
      <c r="G415" s="91" t="s">
        <v>989</v>
      </c>
      <c r="H415" s="92" t="s">
        <v>79</v>
      </c>
      <c r="I415" s="133">
        <f t="shared" si="11"/>
        <v>20037.2</v>
      </c>
      <c r="J415" s="133">
        <f>SUM(J416,J419)</f>
        <v>20037.2</v>
      </c>
      <c r="K415" s="133">
        <f>SUM(K416,K419)</f>
        <v>0</v>
      </c>
      <c r="AG415" s="59"/>
      <c r="AH415" s="59"/>
      <c r="AI415" s="59"/>
      <c r="AJ415" s="59"/>
    </row>
    <row r="416" spans="2:36" ht="15" customHeight="1">
      <c r="B416" s="247">
        <v>2951</v>
      </c>
      <c r="C416" s="251" t="s">
        <v>179</v>
      </c>
      <c r="D416" s="252">
        <v>5</v>
      </c>
      <c r="E416" s="252">
        <v>1</v>
      </c>
      <c r="F416" s="255"/>
      <c r="G416" s="96" t="s">
        <v>717</v>
      </c>
      <c r="H416" s="92"/>
      <c r="I416" s="33">
        <f t="shared" si="11"/>
        <v>20037.2</v>
      </c>
      <c r="J416" s="133">
        <f>J418</f>
        <v>20037.2</v>
      </c>
      <c r="K416" s="133">
        <f>SUM(K418)</f>
        <v>0</v>
      </c>
      <c r="AG416" s="59"/>
      <c r="AH416" s="59"/>
      <c r="AI416" s="59"/>
      <c r="AJ416" s="59"/>
    </row>
    <row r="417" spans="2:36" ht="40.5">
      <c r="B417" s="247"/>
      <c r="C417" s="251"/>
      <c r="D417" s="252"/>
      <c r="E417" s="252"/>
      <c r="F417" s="255"/>
      <c r="G417" s="96" t="s">
        <v>976</v>
      </c>
      <c r="H417" s="97"/>
      <c r="I417" s="33">
        <f t="shared" si="11"/>
        <v>0</v>
      </c>
      <c r="J417" s="133"/>
      <c r="K417" s="133"/>
      <c r="AG417" s="59"/>
      <c r="AH417" s="59"/>
      <c r="AI417" s="59"/>
      <c r="AJ417" s="59"/>
    </row>
    <row r="418" spans="2:36" ht="26.25" customHeight="1">
      <c r="B418" s="247"/>
      <c r="C418" s="251"/>
      <c r="D418" s="252"/>
      <c r="E418" s="252"/>
      <c r="F418" s="255">
        <v>4511</v>
      </c>
      <c r="G418" s="137" t="s">
        <v>808</v>
      </c>
      <c r="H418" s="97"/>
      <c r="I418" s="133">
        <f t="shared" si="11"/>
        <v>20037.2</v>
      </c>
      <c r="J418" s="133">
        <v>20037.2</v>
      </c>
      <c r="K418" s="133">
        <v>0</v>
      </c>
      <c r="M418" s="254"/>
      <c r="AG418" s="59"/>
      <c r="AH418" s="59"/>
      <c r="AI418" s="59"/>
      <c r="AJ418" s="59"/>
    </row>
    <row r="419" spans="2:36" ht="15" customHeight="1">
      <c r="B419" s="247">
        <v>2952</v>
      </c>
      <c r="C419" s="251" t="s">
        <v>179</v>
      </c>
      <c r="D419" s="252">
        <v>5</v>
      </c>
      <c r="E419" s="252">
        <v>2</v>
      </c>
      <c r="F419" s="255"/>
      <c r="G419" s="96" t="s">
        <v>718</v>
      </c>
      <c r="H419" s="102" t="s">
        <v>80</v>
      </c>
      <c r="I419" s="33">
        <f t="shared" si="11"/>
        <v>0</v>
      </c>
      <c r="J419" s="133">
        <v>0</v>
      </c>
      <c r="K419" s="133">
        <v>0</v>
      </c>
      <c r="AG419" s="59"/>
      <c r="AH419" s="59"/>
      <c r="AI419" s="59"/>
      <c r="AJ419" s="59"/>
    </row>
    <row r="420" spans="2:36" ht="40.5">
      <c r="B420" s="247"/>
      <c r="C420" s="251"/>
      <c r="D420" s="252"/>
      <c r="E420" s="252"/>
      <c r="F420" s="255"/>
      <c r="G420" s="96" t="s">
        <v>976</v>
      </c>
      <c r="H420" s="97"/>
      <c r="I420" s="33">
        <f t="shared" si="11"/>
        <v>0</v>
      </c>
      <c r="J420" s="133"/>
      <c r="K420" s="133"/>
      <c r="AG420" s="59"/>
      <c r="AH420" s="59"/>
      <c r="AI420" s="59"/>
      <c r="AJ420" s="59"/>
    </row>
    <row r="421" spans="2:36" ht="27">
      <c r="B421" s="247">
        <v>2960</v>
      </c>
      <c r="C421" s="242" t="s">
        <v>179</v>
      </c>
      <c r="D421" s="243">
        <v>6</v>
      </c>
      <c r="E421" s="243">
        <v>0</v>
      </c>
      <c r="F421" s="257"/>
      <c r="G421" s="91" t="s">
        <v>719</v>
      </c>
      <c r="H421" s="92" t="s">
        <v>81</v>
      </c>
      <c r="I421" s="33">
        <f t="shared" si="11"/>
        <v>0</v>
      </c>
      <c r="J421" s="133">
        <f>SUM(J422)</f>
        <v>0</v>
      </c>
      <c r="K421" s="133">
        <f>SUM(K422)</f>
        <v>0</v>
      </c>
      <c r="AG421" s="59"/>
      <c r="AH421" s="59"/>
      <c r="AI421" s="59"/>
      <c r="AJ421" s="59"/>
    </row>
    <row r="422" spans="2:36" ht="25.5" customHeight="1">
      <c r="B422" s="247">
        <v>2961</v>
      </c>
      <c r="C422" s="251" t="s">
        <v>179</v>
      </c>
      <c r="D422" s="252">
        <v>6</v>
      </c>
      <c r="E422" s="252">
        <v>1</v>
      </c>
      <c r="F422" s="255"/>
      <c r="G422" s="96" t="s">
        <v>720</v>
      </c>
      <c r="H422" s="102" t="s">
        <v>82</v>
      </c>
      <c r="I422" s="33">
        <f t="shared" si="11"/>
        <v>0</v>
      </c>
      <c r="J422" s="133">
        <v>0</v>
      </c>
      <c r="K422" s="133">
        <v>0</v>
      </c>
      <c r="AG422" s="59"/>
      <c r="AH422" s="59"/>
      <c r="AI422" s="59"/>
      <c r="AJ422" s="59"/>
    </row>
    <row r="423" spans="2:36" ht="40.5">
      <c r="B423" s="247"/>
      <c r="C423" s="251"/>
      <c r="D423" s="252"/>
      <c r="E423" s="252"/>
      <c r="F423" s="255"/>
      <c r="G423" s="96" t="s">
        <v>976</v>
      </c>
      <c r="H423" s="97"/>
      <c r="I423" s="33">
        <f t="shared" si="11"/>
        <v>0</v>
      </c>
      <c r="J423" s="133"/>
      <c r="K423" s="133"/>
      <c r="AG423" s="59"/>
      <c r="AH423" s="59"/>
      <c r="AI423" s="59"/>
      <c r="AJ423" s="59"/>
    </row>
    <row r="424" spans="2:36" ht="27">
      <c r="B424" s="247">
        <v>2970</v>
      </c>
      <c r="C424" s="242" t="s">
        <v>179</v>
      </c>
      <c r="D424" s="243">
        <v>7</v>
      </c>
      <c r="E424" s="243">
        <v>0</v>
      </c>
      <c r="F424" s="257"/>
      <c r="G424" s="91" t="s">
        <v>721</v>
      </c>
      <c r="H424" s="92" t="s">
        <v>83</v>
      </c>
      <c r="I424" s="33">
        <f t="shared" si="11"/>
        <v>0</v>
      </c>
      <c r="J424" s="133">
        <f>SUM(J425)</f>
        <v>0</v>
      </c>
      <c r="K424" s="133">
        <f>SUM(K425)</f>
        <v>0</v>
      </c>
      <c r="AG424" s="59"/>
      <c r="AH424" s="59"/>
      <c r="AI424" s="59"/>
      <c r="AJ424" s="59"/>
    </row>
    <row r="425" spans="2:36" ht="27">
      <c r="B425" s="247">
        <v>2971</v>
      </c>
      <c r="C425" s="251" t="s">
        <v>179</v>
      </c>
      <c r="D425" s="252">
        <v>7</v>
      </c>
      <c r="E425" s="252">
        <v>1</v>
      </c>
      <c r="F425" s="255"/>
      <c r="G425" s="96" t="s">
        <v>722</v>
      </c>
      <c r="H425" s="102" t="s">
        <v>83</v>
      </c>
      <c r="I425" s="33">
        <f aca="true" t="shared" si="12" ref="I425:I460">SUM(J425:K425)</f>
        <v>0</v>
      </c>
      <c r="J425" s="133">
        <v>0</v>
      </c>
      <c r="K425" s="133">
        <v>0</v>
      </c>
      <c r="AG425" s="59"/>
      <c r="AH425" s="59"/>
      <c r="AI425" s="59"/>
      <c r="AJ425" s="59"/>
    </row>
    <row r="426" spans="2:36" ht="40.5">
      <c r="B426" s="247"/>
      <c r="C426" s="251"/>
      <c r="D426" s="252"/>
      <c r="E426" s="252"/>
      <c r="F426" s="255"/>
      <c r="G426" s="96" t="s">
        <v>976</v>
      </c>
      <c r="H426" s="97"/>
      <c r="I426" s="33">
        <f t="shared" si="12"/>
        <v>0</v>
      </c>
      <c r="J426" s="133"/>
      <c r="K426" s="133"/>
      <c r="AG426" s="59"/>
      <c r="AH426" s="59"/>
      <c r="AI426" s="59"/>
      <c r="AJ426" s="59"/>
    </row>
    <row r="427" spans="2:36" ht="15" customHeight="1">
      <c r="B427" s="247">
        <v>2980</v>
      </c>
      <c r="C427" s="242" t="s">
        <v>179</v>
      </c>
      <c r="D427" s="243">
        <v>8</v>
      </c>
      <c r="E427" s="243">
        <v>0</v>
      </c>
      <c r="F427" s="257"/>
      <c r="G427" s="91" t="s">
        <v>723</v>
      </c>
      <c r="H427" s="92" t="s">
        <v>84</v>
      </c>
      <c r="I427" s="33">
        <f t="shared" si="12"/>
        <v>0</v>
      </c>
      <c r="J427" s="133">
        <f>SUM(J428)</f>
        <v>0</v>
      </c>
      <c r="K427" s="133">
        <f>SUM(K428)</f>
        <v>0</v>
      </c>
      <c r="AG427" s="59"/>
      <c r="AH427" s="59"/>
      <c r="AI427" s="59"/>
      <c r="AJ427" s="59"/>
    </row>
    <row r="428" spans="2:36" ht="17.25">
      <c r="B428" s="247">
        <v>2981</v>
      </c>
      <c r="C428" s="251" t="s">
        <v>179</v>
      </c>
      <c r="D428" s="252">
        <v>8</v>
      </c>
      <c r="E428" s="252">
        <v>1</v>
      </c>
      <c r="F428" s="255"/>
      <c r="G428" s="96" t="s">
        <v>724</v>
      </c>
      <c r="H428" s="102" t="s">
        <v>85</v>
      </c>
      <c r="I428" s="33">
        <f t="shared" si="12"/>
        <v>0</v>
      </c>
      <c r="J428" s="133">
        <v>0</v>
      </c>
      <c r="K428" s="133">
        <v>0</v>
      </c>
      <c r="AG428" s="59"/>
      <c r="AH428" s="59"/>
      <c r="AI428" s="59"/>
      <c r="AJ428" s="59"/>
    </row>
    <row r="429" spans="2:36" ht="40.5">
      <c r="B429" s="247"/>
      <c r="C429" s="251"/>
      <c r="D429" s="252"/>
      <c r="E429" s="252"/>
      <c r="F429" s="255"/>
      <c r="G429" s="96" t="s">
        <v>976</v>
      </c>
      <c r="H429" s="97"/>
      <c r="I429" s="33">
        <f t="shared" si="12"/>
        <v>0</v>
      </c>
      <c r="J429" s="133"/>
      <c r="K429" s="133"/>
      <c r="AG429" s="59"/>
      <c r="AH429" s="59"/>
      <c r="AI429" s="59"/>
      <c r="AJ429" s="59"/>
    </row>
    <row r="430" spans="2:36" s="89" customFormat="1" ht="38.25" customHeight="1">
      <c r="B430" s="131">
        <v>3000</v>
      </c>
      <c r="C430" s="242" t="s">
        <v>180</v>
      </c>
      <c r="D430" s="243">
        <v>0</v>
      </c>
      <c r="E430" s="243">
        <v>0</v>
      </c>
      <c r="F430" s="257"/>
      <c r="G430" s="112" t="s">
        <v>1006</v>
      </c>
      <c r="H430" s="104" t="s">
        <v>86</v>
      </c>
      <c r="I430" s="33">
        <f t="shared" si="12"/>
        <v>3870</v>
      </c>
      <c r="J430" s="33">
        <f>SUM(J431,J436,J439,J442,J446,J449,J452,J456,J458)</f>
        <v>3870</v>
      </c>
      <c r="K430" s="33">
        <f>SUM(K431,K436,K439,K442,K446,K449,K452,K456,K458)</f>
        <v>0</v>
      </c>
      <c r="L430" s="245"/>
      <c r="M430" s="245"/>
      <c r="N430" s="245"/>
      <c r="O430" s="245"/>
      <c r="P430" s="290"/>
      <c r="AG430" s="90"/>
      <c r="AH430" s="90"/>
      <c r="AI430" s="90"/>
      <c r="AJ430" s="90"/>
    </row>
    <row r="431" spans="2:36" ht="27">
      <c r="B431" s="247">
        <v>3010</v>
      </c>
      <c r="C431" s="242" t="s">
        <v>180</v>
      </c>
      <c r="D431" s="243">
        <v>1</v>
      </c>
      <c r="E431" s="243">
        <v>0</v>
      </c>
      <c r="F431" s="257"/>
      <c r="G431" s="91" t="s">
        <v>726</v>
      </c>
      <c r="H431" s="92" t="s">
        <v>87</v>
      </c>
      <c r="I431" s="33">
        <f t="shared" si="12"/>
        <v>0</v>
      </c>
      <c r="J431" s="133">
        <f>SUM(J432,J434)</f>
        <v>0</v>
      </c>
      <c r="K431" s="133">
        <f>SUM(K432,K434)</f>
        <v>0</v>
      </c>
      <c r="AG431" s="59"/>
      <c r="AH431" s="59"/>
      <c r="AI431" s="59"/>
      <c r="AJ431" s="59"/>
    </row>
    <row r="432" spans="2:36" ht="15" customHeight="1">
      <c r="B432" s="247">
        <v>3011</v>
      </c>
      <c r="C432" s="251" t="s">
        <v>180</v>
      </c>
      <c r="D432" s="252">
        <v>1</v>
      </c>
      <c r="E432" s="252">
        <v>1</v>
      </c>
      <c r="F432" s="255"/>
      <c r="G432" s="96" t="s">
        <v>727</v>
      </c>
      <c r="H432" s="102" t="s">
        <v>88</v>
      </c>
      <c r="I432" s="33">
        <f t="shared" si="12"/>
        <v>0</v>
      </c>
      <c r="J432" s="133">
        <v>0</v>
      </c>
      <c r="K432" s="133">
        <v>0</v>
      </c>
      <c r="AG432" s="59"/>
      <c r="AH432" s="59"/>
      <c r="AI432" s="59"/>
      <c r="AJ432" s="59"/>
    </row>
    <row r="433" spans="2:36" ht="40.5">
      <c r="B433" s="247"/>
      <c r="C433" s="251"/>
      <c r="D433" s="252"/>
      <c r="E433" s="252"/>
      <c r="F433" s="255"/>
      <c r="G433" s="96" t="s">
        <v>976</v>
      </c>
      <c r="H433" s="97"/>
      <c r="I433" s="33">
        <f t="shared" si="12"/>
        <v>0</v>
      </c>
      <c r="J433" s="133"/>
      <c r="K433" s="133"/>
      <c r="AG433" s="59"/>
      <c r="AH433" s="59"/>
      <c r="AI433" s="59"/>
      <c r="AJ433" s="59"/>
    </row>
    <row r="434" spans="2:36" ht="15" customHeight="1">
      <c r="B434" s="247">
        <v>3012</v>
      </c>
      <c r="C434" s="251" t="s">
        <v>180</v>
      </c>
      <c r="D434" s="252">
        <v>1</v>
      </c>
      <c r="E434" s="252">
        <v>2</v>
      </c>
      <c r="F434" s="255"/>
      <c r="G434" s="96" t="s">
        <v>728</v>
      </c>
      <c r="H434" s="102" t="s">
        <v>89</v>
      </c>
      <c r="I434" s="33">
        <f t="shared" si="12"/>
        <v>0</v>
      </c>
      <c r="J434" s="133">
        <v>0</v>
      </c>
      <c r="K434" s="133">
        <v>0</v>
      </c>
      <c r="AG434" s="59"/>
      <c r="AH434" s="59"/>
      <c r="AI434" s="59"/>
      <c r="AJ434" s="59"/>
    </row>
    <row r="435" spans="2:36" ht="40.5">
      <c r="B435" s="247"/>
      <c r="C435" s="251"/>
      <c r="D435" s="252"/>
      <c r="E435" s="252"/>
      <c r="F435" s="255"/>
      <c r="G435" s="96" t="s">
        <v>976</v>
      </c>
      <c r="H435" s="97"/>
      <c r="I435" s="33">
        <f t="shared" si="12"/>
        <v>0</v>
      </c>
      <c r="J435" s="133"/>
      <c r="K435" s="133"/>
      <c r="AG435" s="59"/>
      <c r="AH435" s="59"/>
      <c r="AI435" s="59"/>
      <c r="AJ435" s="59"/>
    </row>
    <row r="436" spans="2:36" ht="15" customHeight="1">
      <c r="B436" s="247">
        <v>3020</v>
      </c>
      <c r="C436" s="242" t="s">
        <v>180</v>
      </c>
      <c r="D436" s="243">
        <v>2</v>
      </c>
      <c r="E436" s="243">
        <v>0</v>
      </c>
      <c r="F436" s="257"/>
      <c r="G436" s="91" t="s">
        <v>729</v>
      </c>
      <c r="H436" s="92" t="s">
        <v>90</v>
      </c>
      <c r="I436" s="33">
        <f t="shared" si="12"/>
        <v>0</v>
      </c>
      <c r="J436" s="133">
        <f>SUM(J437)</f>
        <v>0</v>
      </c>
      <c r="K436" s="133">
        <f>SUM(K437)</f>
        <v>0</v>
      </c>
      <c r="AG436" s="59"/>
      <c r="AH436" s="59"/>
      <c r="AI436" s="59"/>
      <c r="AJ436" s="59"/>
    </row>
    <row r="437" spans="2:36" ht="15" customHeight="1">
      <c r="B437" s="247">
        <v>3021</v>
      </c>
      <c r="C437" s="251" t="s">
        <v>180</v>
      </c>
      <c r="D437" s="252">
        <v>2</v>
      </c>
      <c r="E437" s="252">
        <v>1</v>
      </c>
      <c r="F437" s="255"/>
      <c r="G437" s="96" t="s">
        <v>730</v>
      </c>
      <c r="H437" s="102" t="s">
        <v>91</v>
      </c>
      <c r="I437" s="33">
        <f t="shared" si="12"/>
        <v>0</v>
      </c>
      <c r="J437" s="133">
        <v>0</v>
      </c>
      <c r="K437" s="133">
        <v>0</v>
      </c>
      <c r="AG437" s="59"/>
      <c r="AH437" s="59"/>
      <c r="AI437" s="59"/>
      <c r="AJ437" s="59"/>
    </row>
    <row r="438" spans="2:36" ht="40.5">
      <c r="B438" s="247"/>
      <c r="C438" s="251"/>
      <c r="D438" s="252"/>
      <c r="E438" s="252"/>
      <c r="F438" s="255"/>
      <c r="G438" s="96" t="s">
        <v>976</v>
      </c>
      <c r="H438" s="97"/>
      <c r="I438" s="33">
        <f t="shared" si="12"/>
        <v>0</v>
      </c>
      <c r="J438" s="133"/>
      <c r="K438" s="133"/>
      <c r="AG438" s="59"/>
      <c r="AH438" s="59"/>
      <c r="AI438" s="59"/>
      <c r="AJ438" s="59"/>
    </row>
    <row r="439" spans="2:36" ht="15" customHeight="1">
      <c r="B439" s="247">
        <v>3030</v>
      </c>
      <c r="C439" s="242" t="s">
        <v>180</v>
      </c>
      <c r="D439" s="243">
        <v>3</v>
      </c>
      <c r="E439" s="243">
        <v>0</v>
      </c>
      <c r="F439" s="257"/>
      <c r="G439" s="91" t="s">
        <v>731</v>
      </c>
      <c r="H439" s="92" t="s">
        <v>92</v>
      </c>
      <c r="I439" s="33">
        <f t="shared" si="12"/>
        <v>720</v>
      </c>
      <c r="J439" s="133">
        <f>SUM(J440)</f>
        <v>720</v>
      </c>
      <c r="K439" s="133">
        <f>SUM(K440)</f>
        <v>0</v>
      </c>
      <c r="AG439" s="59"/>
      <c r="AH439" s="59"/>
      <c r="AI439" s="59"/>
      <c r="AJ439" s="59"/>
    </row>
    <row r="440" spans="2:36" s="93" customFormat="1" ht="15" customHeight="1">
      <c r="B440" s="247">
        <v>3031</v>
      </c>
      <c r="C440" s="251" t="s">
        <v>180</v>
      </c>
      <c r="D440" s="252">
        <v>3</v>
      </c>
      <c r="E440" s="252">
        <v>1</v>
      </c>
      <c r="F440" s="255"/>
      <c r="G440" s="96" t="s">
        <v>732</v>
      </c>
      <c r="H440" s="92"/>
      <c r="I440" s="33">
        <f t="shared" si="12"/>
        <v>720</v>
      </c>
      <c r="J440" s="133">
        <f>J441</f>
        <v>720</v>
      </c>
      <c r="K440" s="133">
        <v>0</v>
      </c>
      <c r="L440" s="248"/>
      <c r="M440" s="248"/>
      <c r="N440" s="248"/>
      <c r="O440" s="248"/>
      <c r="P440" s="292"/>
      <c r="AG440" s="94"/>
      <c r="AH440" s="94"/>
      <c r="AI440" s="94"/>
      <c r="AJ440" s="94"/>
    </row>
    <row r="441" spans="2:36" s="93" customFormat="1" ht="15" customHeight="1">
      <c r="B441" s="247"/>
      <c r="C441" s="251"/>
      <c r="D441" s="252"/>
      <c r="E441" s="252"/>
      <c r="F441" s="255">
        <v>4726</v>
      </c>
      <c r="G441" s="137" t="s">
        <v>838</v>
      </c>
      <c r="H441" s="92"/>
      <c r="I441" s="33">
        <f>SUM(J441:K441)</f>
        <v>720</v>
      </c>
      <c r="J441" s="133">
        <v>720</v>
      </c>
      <c r="K441" s="133">
        <v>0</v>
      </c>
      <c r="L441" s="248"/>
      <c r="M441" s="248"/>
      <c r="N441" s="248"/>
      <c r="O441" s="248"/>
      <c r="P441" s="292"/>
      <c r="AG441" s="94"/>
      <c r="AH441" s="94"/>
      <c r="AI441" s="94"/>
      <c r="AJ441" s="94"/>
    </row>
    <row r="442" spans="2:36" ht="15" customHeight="1">
      <c r="B442" s="247">
        <v>3040</v>
      </c>
      <c r="C442" s="242" t="s">
        <v>180</v>
      </c>
      <c r="D442" s="243">
        <v>4</v>
      </c>
      <c r="E442" s="243">
        <v>0</v>
      </c>
      <c r="F442" s="257"/>
      <c r="G442" s="91" t="s">
        <v>733</v>
      </c>
      <c r="H442" s="92" t="s">
        <v>93</v>
      </c>
      <c r="I442" s="33">
        <f t="shared" si="12"/>
        <v>2310</v>
      </c>
      <c r="J442" s="133">
        <f>SUM(J443)</f>
        <v>2310</v>
      </c>
      <c r="K442" s="133">
        <f>SUM(K443)</f>
        <v>0</v>
      </c>
      <c r="AG442" s="59"/>
      <c r="AH442" s="59"/>
      <c r="AI442" s="59"/>
      <c r="AJ442" s="59"/>
    </row>
    <row r="443" spans="2:36" ht="15" customHeight="1">
      <c r="B443" s="247">
        <v>3041</v>
      </c>
      <c r="C443" s="251" t="s">
        <v>180</v>
      </c>
      <c r="D443" s="252">
        <v>4</v>
      </c>
      <c r="E443" s="252">
        <v>1</v>
      </c>
      <c r="F443" s="255"/>
      <c r="G443" s="96" t="s">
        <v>734</v>
      </c>
      <c r="H443" s="102" t="s">
        <v>94</v>
      </c>
      <c r="I443" s="33">
        <f t="shared" si="12"/>
        <v>2310</v>
      </c>
      <c r="J443" s="133">
        <f>J445</f>
        <v>2310</v>
      </c>
      <c r="K443" s="133">
        <f>SUM(K445)</f>
        <v>0</v>
      </c>
      <c r="AG443" s="59"/>
      <c r="AH443" s="59"/>
      <c r="AI443" s="59"/>
      <c r="AJ443" s="59"/>
    </row>
    <row r="444" spans="2:36" ht="40.5">
      <c r="B444" s="247"/>
      <c r="C444" s="251"/>
      <c r="D444" s="252"/>
      <c r="E444" s="252"/>
      <c r="F444" s="255"/>
      <c r="G444" s="96" t="s">
        <v>976</v>
      </c>
      <c r="H444" s="97"/>
      <c r="I444" s="33">
        <f t="shared" si="12"/>
        <v>0</v>
      </c>
      <c r="J444" s="133"/>
      <c r="K444" s="133"/>
      <c r="AG444" s="59"/>
      <c r="AH444" s="59"/>
      <c r="AI444" s="59"/>
      <c r="AJ444" s="59"/>
    </row>
    <row r="445" spans="2:36" ht="15" customHeight="1">
      <c r="B445" s="247"/>
      <c r="C445" s="251"/>
      <c r="D445" s="252"/>
      <c r="E445" s="252"/>
      <c r="F445" s="259">
        <v>4729</v>
      </c>
      <c r="G445" s="137" t="s">
        <v>841</v>
      </c>
      <c r="H445" s="97"/>
      <c r="I445" s="33">
        <f t="shared" si="12"/>
        <v>2310</v>
      </c>
      <c r="J445" s="133">
        <v>2310</v>
      </c>
      <c r="K445" s="133">
        <v>0</v>
      </c>
      <c r="AG445" s="59"/>
      <c r="AH445" s="59"/>
      <c r="AI445" s="59"/>
      <c r="AJ445" s="59"/>
    </row>
    <row r="446" spans="2:36" ht="15" customHeight="1">
      <c r="B446" s="247">
        <v>3050</v>
      </c>
      <c r="C446" s="242" t="s">
        <v>180</v>
      </c>
      <c r="D446" s="243">
        <v>5</v>
      </c>
      <c r="E446" s="243">
        <v>0</v>
      </c>
      <c r="F446" s="257"/>
      <c r="G446" s="91" t="s">
        <v>735</v>
      </c>
      <c r="H446" s="92" t="s">
        <v>95</v>
      </c>
      <c r="I446" s="33">
        <f t="shared" si="12"/>
        <v>0</v>
      </c>
      <c r="J446" s="133">
        <f>SUM(J447)</f>
        <v>0</v>
      </c>
      <c r="K446" s="133">
        <f>SUM(K447)</f>
        <v>0</v>
      </c>
      <c r="AG446" s="59"/>
      <c r="AH446" s="59"/>
      <c r="AI446" s="59"/>
      <c r="AJ446" s="59"/>
    </row>
    <row r="447" spans="2:36" ht="15" customHeight="1">
      <c r="B447" s="247">
        <v>3051</v>
      </c>
      <c r="C447" s="251" t="s">
        <v>180</v>
      </c>
      <c r="D447" s="252">
        <v>5</v>
      </c>
      <c r="E447" s="252">
        <v>1</v>
      </c>
      <c r="F447" s="255"/>
      <c r="G447" s="96" t="s">
        <v>736</v>
      </c>
      <c r="H447" s="102" t="s">
        <v>95</v>
      </c>
      <c r="I447" s="33">
        <f t="shared" si="12"/>
        <v>0</v>
      </c>
      <c r="J447" s="133">
        <v>0</v>
      </c>
      <c r="K447" s="133">
        <v>0</v>
      </c>
      <c r="AG447" s="59"/>
      <c r="AH447" s="59"/>
      <c r="AI447" s="59"/>
      <c r="AJ447" s="59"/>
    </row>
    <row r="448" spans="2:36" ht="40.5">
      <c r="B448" s="247"/>
      <c r="C448" s="251"/>
      <c r="D448" s="252"/>
      <c r="E448" s="252"/>
      <c r="F448" s="255"/>
      <c r="G448" s="96" t="s">
        <v>976</v>
      </c>
      <c r="H448" s="97"/>
      <c r="I448" s="33">
        <f t="shared" si="12"/>
        <v>0</v>
      </c>
      <c r="J448" s="133"/>
      <c r="K448" s="133"/>
      <c r="AG448" s="59"/>
      <c r="AH448" s="59"/>
      <c r="AI448" s="59"/>
      <c r="AJ448" s="59"/>
    </row>
    <row r="449" spans="2:36" ht="15" customHeight="1">
      <c r="B449" s="247">
        <v>3060</v>
      </c>
      <c r="C449" s="242" t="s">
        <v>180</v>
      </c>
      <c r="D449" s="243">
        <v>6</v>
      </c>
      <c r="E449" s="243">
        <v>0</v>
      </c>
      <c r="F449" s="257"/>
      <c r="G449" s="91" t="s">
        <v>737</v>
      </c>
      <c r="H449" s="92" t="s">
        <v>96</v>
      </c>
      <c r="I449" s="33">
        <f t="shared" si="12"/>
        <v>0</v>
      </c>
      <c r="J449" s="133">
        <f>SUM(J450)</f>
        <v>0</v>
      </c>
      <c r="K449" s="133">
        <f>SUM(K450)</f>
        <v>0</v>
      </c>
      <c r="AG449" s="59"/>
      <c r="AH449" s="59"/>
      <c r="AI449" s="59"/>
      <c r="AJ449" s="59"/>
    </row>
    <row r="450" spans="2:36" ht="15" customHeight="1">
      <c r="B450" s="247">
        <v>3061</v>
      </c>
      <c r="C450" s="251" t="s">
        <v>180</v>
      </c>
      <c r="D450" s="252">
        <v>6</v>
      </c>
      <c r="E450" s="252">
        <v>1</v>
      </c>
      <c r="F450" s="255"/>
      <c r="G450" s="96" t="s">
        <v>738</v>
      </c>
      <c r="H450" s="102" t="s">
        <v>96</v>
      </c>
      <c r="I450" s="33">
        <f t="shared" si="12"/>
        <v>0</v>
      </c>
      <c r="J450" s="133">
        <v>0</v>
      </c>
      <c r="K450" s="133">
        <v>0</v>
      </c>
      <c r="AG450" s="59"/>
      <c r="AH450" s="59"/>
      <c r="AI450" s="59"/>
      <c r="AJ450" s="59"/>
    </row>
    <row r="451" spans="2:36" ht="40.5">
      <c r="B451" s="247"/>
      <c r="C451" s="251"/>
      <c r="D451" s="252"/>
      <c r="E451" s="252"/>
      <c r="F451" s="255"/>
      <c r="G451" s="96" t="s">
        <v>976</v>
      </c>
      <c r="H451" s="97"/>
      <c r="I451" s="33">
        <f t="shared" si="12"/>
        <v>0</v>
      </c>
      <c r="J451" s="133"/>
      <c r="K451" s="133"/>
      <c r="S451" s="308"/>
      <c r="AG451" s="59"/>
      <c r="AH451" s="59"/>
      <c r="AI451" s="59"/>
      <c r="AJ451" s="59"/>
    </row>
    <row r="452" spans="2:36" ht="25.5" customHeight="1">
      <c r="B452" s="247">
        <v>3070</v>
      </c>
      <c r="C452" s="242" t="s">
        <v>180</v>
      </c>
      <c r="D452" s="243">
        <v>7</v>
      </c>
      <c r="E452" s="243">
        <v>0</v>
      </c>
      <c r="F452" s="257"/>
      <c r="G452" s="91" t="s">
        <v>739</v>
      </c>
      <c r="H452" s="92" t="s">
        <v>97</v>
      </c>
      <c r="I452" s="133">
        <f t="shared" si="12"/>
        <v>840</v>
      </c>
      <c r="J452" s="133">
        <f>SUM(J453)</f>
        <v>840</v>
      </c>
      <c r="K452" s="133">
        <f>SUM(K453)</f>
        <v>0</v>
      </c>
      <c r="AG452" s="59"/>
      <c r="AH452" s="59"/>
      <c r="AI452" s="59"/>
      <c r="AJ452" s="59"/>
    </row>
    <row r="453" spans="2:36" ht="27">
      <c r="B453" s="247">
        <v>3071</v>
      </c>
      <c r="C453" s="251" t="s">
        <v>180</v>
      </c>
      <c r="D453" s="252">
        <v>7</v>
      </c>
      <c r="E453" s="252">
        <v>1</v>
      </c>
      <c r="F453" s="255"/>
      <c r="G453" s="96" t="s">
        <v>740</v>
      </c>
      <c r="H453" s="102" t="s">
        <v>98</v>
      </c>
      <c r="I453" s="133">
        <f t="shared" si="12"/>
        <v>840</v>
      </c>
      <c r="J453" s="133">
        <f>SUM(J455)</f>
        <v>840</v>
      </c>
      <c r="K453" s="133">
        <f>SUM(K455)</f>
        <v>0</v>
      </c>
      <c r="AG453" s="59"/>
      <c r="AH453" s="59"/>
      <c r="AI453" s="59"/>
      <c r="AJ453" s="59"/>
    </row>
    <row r="454" spans="2:36" ht="40.5">
      <c r="B454" s="247"/>
      <c r="C454" s="251"/>
      <c r="D454" s="252"/>
      <c r="E454" s="252"/>
      <c r="F454" s="255"/>
      <c r="G454" s="96" t="s">
        <v>976</v>
      </c>
      <c r="H454" s="97"/>
      <c r="I454" s="33">
        <f t="shared" si="12"/>
        <v>0</v>
      </c>
      <c r="J454" s="133"/>
      <c r="K454" s="133"/>
      <c r="AG454" s="59"/>
      <c r="AH454" s="59"/>
      <c r="AI454" s="59"/>
      <c r="AJ454" s="59"/>
    </row>
    <row r="455" spans="2:36" ht="15" customHeight="1">
      <c r="B455" s="247"/>
      <c r="C455" s="251"/>
      <c r="D455" s="252"/>
      <c r="E455" s="252"/>
      <c r="F455" s="259">
        <v>4729</v>
      </c>
      <c r="G455" s="137" t="s">
        <v>841</v>
      </c>
      <c r="H455" s="97"/>
      <c r="I455" s="33">
        <f t="shared" si="12"/>
        <v>840</v>
      </c>
      <c r="J455" s="133">
        <v>840</v>
      </c>
      <c r="K455" s="133">
        <v>0</v>
      </c>
      <c r="AG455" s="59"/>
      <c r="AH455" s="59"/>
      <c r="AI455" s="59"/>
      <c r="AJ455" s="59"/>
    </row>
    <row r="456" spans="2:36" ht="40.5">
      <c r="B456" s="247">
        <v>3080</v>
      </c>
      <c r="C456" s="242" t="s">
        <v>180</v>
      </c>
      <c r="D456" s="243">
        <v>8</v>
      </c>
      <c r="E456" s="243">
        <v>0</v>
      </c>
      <c r="F456" s="257"/>
      <c r="G456" s="91" t="s">
        <v>990</v>
      </c>
      <c r="H456" s="92" t="s">
        <v>99</v>
      </c>
      <c r="I456" s="33">
        <f t="shared" si="12"/>
        <v>0</v>
      </c>
      <c r="J456" s="133">
        <f>SUM(J457)</f>
        <v>0</v>
      </c>
      <c r="K456" s="133">
        <f>SUM(K457)</f>
        <v>0</v>
      </c>
      <c r="AG456" s="59"/>
      <c r="AH456" s="59"/>
      <c r="AI456" s="59"/>
      <c r="AJ456" s="59"/>
    </row>
    <row r="457" spans="2:36" ht="39.75" customHeight="1">
      <c r="B457" s="247">
        <v>3081</v>
      </c>
      <c r="C457" s="251" t="s">
        <v>180</v>
      </c>
      <c r="D457" s="252">
        <v>8</v>
      </c>
      <c r="E457" s="252">
        <v>1</v>
      </c>
      <c r="F457" s="255"/>
      <c r="G457" s="96" t="s">
        <v>990</v>
      </c>
      <c r="H457" s="102" t="s">
        <v>100</v>
      </c>
      <c r="I457" s="33">
        <f t="shared" si="12"/>
        <v>0</v>
      </c>
      <c r="J457" s="133">
        <f>SUM(J458)</f>
        <v>0</v>
      </c>
      <c r="K457" s="133">
        <f>SUM(K458)</f>
        <v>0</v>
      </c>
      <c r="AG457" s="59"/>
      <c r="AH457" s="59"/>
      <c r="AI457" s="59"/>
      <c r="AJ457" s="59"/>
    </row>
    <row r="458" spans="2:36" ht="26.25" customHeight="1">
      <c r="B458" s="247">
        <v>3090</v>
      </c>
      <c r="C458" s="242" t="s">
        <v>180</v>
      </c>
      <c r="D458" s="265">
        <v>9</v>
      </c>
      <c r="E458" s="243">
        <v>0</v>
      </c>
      <c r="F458" s="257"/>
      <c r="G458" s="91" t="s">
        <v>743</v>
      </c>
      <c r="H458" s="92" t="s">
        <v>101</v>
      </c>
      <c r="I458" s="33">
        <f t="shared" si="12"/>
        <v>0</v>
      </c>
      <c r="J458" s="133">
        <f>SUM(J459+J461)</f>
        <v>0</v>
      </c>
      <c r="K458" s="133">
        <f>SUM(K459+K461)</f>
        <v>0</v>
      </c>
      <c r="AG458" s="59"/>
      <c r="AH458" s="59"/>
      <c r="AI458" s="59"/>
      <c r="AJ458" s="59"/>
    </row>
    <row r="459" spans="2:36" ht="26.25" customHeight="1">
      <c r="B459" s="247">
        <v>3091</v>
      </c>
      <c r="C459" s="251" t="s">
        <v>180</v>
      </c>
      <c r="D459" s="131">
        <v>9</v>
      </c>
      <c r="E459" s="252">
        <v>1</v>
      </c>
      <c r="F459" s="255"/>
      <c r="G459" s="96" t="s">
        <v>744</v>
      </c>
      <c r="H459" s="102" t="s">
        <v>102</v>
      </c>
      <c r="I459" s="33">
        <f t="shared" si="12"/>
        <v>0</v>
      </c>
      <c r="J459" s="133">
        <v>0</v>
      </c>
      <c r="K459" s="133">
        <v>0</v>
      </c>
      <c r="AG459" s="59"/>
      <c r="AH459" s="59"/>
      <c r="AI459" s="59"/>
      <c r="AJ459" s="59"/>
    </row>
    <row r="460" spans="2:36" ht="40.5">
      <c r="B460" s="247"/>
      <c r="C460" s="251"/>
      <c r="D460" s="252"/>
      <c r="E460" s="252"/>
      <c r="F460" s="255"/>
      <c r="G460" s="96" t="s">
        <v>976</v>
      </c>
      <c r="H460" s="97"/>
      <c r="I460" s="33">
        <f t="shared" si="12"/>
        <v>0</v>
      </c>
      <c r="J460" s="133"/>
      <c r="K460" s="133"/>
      <c r="AG460" s="59"/>
      <c r="AH460" s="59"/>
      <c r="AI460" s="59"/>
      <c r="AJ460" s="59"/>
    </row>
    <row r="461" spans="2:36" ht="39.75" customHeight="1">
      <c r="B461" s="247">
        <v>3092</v>
      </c>
      <c r="C461" s="251" t="s">
        <v>180</v>
      </c>
      <c r="D461" s="131">
        <v>9</v>
      </c>
      <c r="E461" s="252">
        <v>2</v>
      </c>
      <c r="F461" s="255"/>
      <c r="G461" s="96" t="s">
        <v>745</v>
      </c>
      <c r="H461" s="102"/>
      <c r="I461" s="33">
        <f aca="true" t="shared" si="13" ref="I461:I466">SUM(J461:K461)</f>
        <v>0</v>
      </c>
      <c r="J461" s="133">
        <v>0</v>
      </c>
      <c r="K461" s="133">
        <v>0</v>
      </c>
      <c r="AG461" s="59"/>
      <c r="AH461" s="59"/>
      <c r="AI461" s="59"/>
      <c r="AJ461" s="59"/>
    </row>
    <row r="462" spans="2:36" ht="40.5">
      <c r="B462" s="247"/>
      <c r="C462" s="251"/>
      <c r="D462" s="252"/>
      <c r="E462" s="252"/>
      <c r="F462" s="255"/>
      <c r="G462" s="96" t="s">
        <v>976</v>
      </c>
      <c r="H462" s="97"/>
      <c r="I462" s="33">
        <f t="shared" si="13"/>
        <v>0</v>
      </c>
      <c r="J462" s="133"/>
      <c r="K462" s="133"/>
      <c r="AG462" s="59"/>
      <c r="AH462" s="59"/>
      <c r="AI462" s="59"/>
      <c r="AJ462" s="59"/>
    </row>
    <row r="463" spans="2:36" s="89" customFormat="1" ht="28.5" customHeight="1">
      <c r="B463" s="131">
        <v>3100</v>
      </c>
      <c r="C463" s="242" t="s">
        <v>181</v>
      </c>
      <c r="D463" s="242">
        <v>0</v>
      </c>
      <c r="E463" s="242">
        <v>0</v>
      </c>
      <c r="F463" s="266"/>
      <c r="G463" s="116" t="s">
        <v>999</v>
      </c>
      <c r="H463" s="117"/>
      <c r="I463" s="33">
        <f aca="true" t="shared" si="14" ref="I463:K464">SUM(I464)</f>
        <v>16152.4</v>
      </c>
      <c r="J463" s="33">
        <f t="shared" si="14"/>
        <v>16152.4</v>
      </c>
      <c r="K463" s="33">
        <f t="shared" si="14"/>
        <v>0</v>
      </c>
      <c r="L463" s="245"/>
      <c r="M463" s="245"/>
      <c r="N463" s="245"/>
      <c r="O463" s="245"/>
      <c r="P463" s="290"/>
      <c r="AG463" s="90"/>
      <c r="AH463" s="90"/>
      <c r="AI463" s="90"/>
      <c r="AJ463" s="90"/>
    </row>
    <row r="464" spans="2:36" ht="27">
      <c r="B464" s="247">
        <v>3110</v>
      </c>
      <c r="C464" s="267" t="s">
        <v>181</v>
      </c>
      <c r="D464" s="267">
        <v>1</v>
      </c>
      <c r="E464" s="267">
        <v>0</v>
      </c>
      <c r="F464" s="268"/>
      <c r="G464" s="113" t="s">
        <v>747</v>
      </c>
      <c r="H464" s="102"/>
      <c r="I464" s="33">
        <f t="shared" si="14"/>
        <v>16152.4</v>
      </c>
      <c r="J464" s="133">
        <f t="shared" si="14"/>
        <v>16152.4</v>
      </c>
      <c r="K464" s="133">
        <f t="shared" si="14"/>
        <v>0</v>
      </c>
      <c r="AG464" s="59"/>
      <c r="AH464" s="59"/>
      <c r="AI464" s="59"/>
      <c r="AJ464" s="59"/>
    </row>
    <row r="465" spans="2:36" ht="15" customHeight="1">
      <c r="B465" s="247">
        <v>3112</v>
      </c>
      <c r="C465" s="267" t="s">
        <v>181</v>
      </c>
      <c r="D465" s="267">
        <v>1</v>
      </c>
      <c r="E465" s="267">
        <v>2</v>
      </c>
      <c r="F465" s="268"/>
      <c r="G465" s="114" t="s">
        <v>748</v>
      </c>
      <c r="H465" s="102"/>
      <c r="I465" s="33">
        <f>SUM(I467)</f>
        <v>16152.4</v>
      </c>
      <c r="J465" s="133">
        <f>SUM(J467)</f>
        <v>16152.4</v>
      </c>
      <c r="K465" s="133">
        <f>SUM(K467)</f>
        <v>0</v>
      </c>
      <c r="AG465" s="59"/>
      <c r="AH465" s="59"/>
      <c r="AI465" s="59"/>
      <c r="AJ465" s="59"/>
    </row>
    <row r="466" spans="2:36" ht="40.5">
      <c r="B466" s="247"/>
      <c r="C466" s="251"/>
      <c r="D466" s="252"/>
      <c r="E466" s="252"/>
      <c r="F466" s="255"/>
      <c r="G466" s="96" t="s">
        <v>976</v>
      </c>
      <c r="H466" s="97"/>
      <c r="I466" s="33">
        <f t="shared" si="13"/>
        <v>0</v>
      </c>
      <c r="J466" s="133"/>
      <c r="K466" s="133"/>
      <c r="AG466" s="59"/>
      <c r="AH466" s="59"/>
      <c r="AI466" s="59"/>
      <c r="AJ466" s="59"/>
    </row>
    <row r="467" spans="2:36" ht="15" customHeight="1">
      <c r="B467" s="247"/>
      <c r="C467" s="251"/>
      <c r="D467" s="252"/>
      <c r="E467" s="252"/>
      <c r="F467" s="259">
        <v>4891</v>
      </c>
      <c r="G467" s="137" t="s">
        <v>991</v>
      </c>
      <c r="H467" s="97"/>
      <c r="I467" s="33">
        <f>SUM(J467,-J468,K467)</f>
        <v>16152.4</v>
      </c>
      <c r="J467" s="133">
        <v>16152.4</v>
      </c>
      <c r="K467" s="133">
        <v>0</v>
      </c>
      <c r="AG467" s="98"/>
      <c r="AH467" s="59"/>
      <c r="AI467" s="59"/>
      <c r="AJ467" s="59"/>
    </row>
    <row r="468" spans="2:35" ht="30.75" customHeight="1">
      <c r="B468" s="247"/>
      <c r="C468" s="251"/>
      <c r="D468" s="252"/>
      <c r="E468" s="252"/>
      <c r="F468" s="255"/>
      <c r="G468" s="269" t="s">
        <v>992</v>
      </c>
      <c r="H468" s="97"/>
      <c r="I468" s="33"/>
      <c r="J468" s="133"/>
      <c r="K468" s="133"/>
      <c r="AF468" s="59"/>
      <c r="AI468" s="59"/>
    </row>
    <row r="469" spans="3:11" ht="17.25">
      <c r="C469" s="120"/>
      <c r="D469" s="121"/>
      <c r="E469" s="122"/>
      <c r="F469" s="122"/>
      <c r="I469" s="270"/>
      <c r="J469" s="270"/>
      <c r="K469" s="270"/>
    </row>
    <row r="470" spans="3:35" ht="17.25">
      <c r="C470" s="123"/>
      <c r="D470" s="121"/>
      <c r="E470" s="122"/>
      <c r="F470" s="122"/>
      <c r="AI470" s="59"/>
    </row>
    <row r="471" spans="3:7" ht="17.25">
      <c r="C471" s="123"/>
      <c r="D471" s="121"/>
      <c r="E471" s="122"/>
      <c r="F471" s="122"/>
      <c r="G471" s="49"/>
    </row>
    <row r="472" spans="3:11" ht="17.25">
      <c r="C472" s="123"/>
      <c r="D472" s="124"/>
      <c r="E472" s="125"/>
      <c r="F472" s="271"/>
      <c r="I472" s="59"/>
      <c r="K472" s="59"/>
    </row>
    <row r="473" spans="6:9" ht="17.25">
      <c r="F473" s="271"/>
      <c r="I473" s="59"/>
    </row>
    <row r="474" spans="6:9" ht="17.25">
      <c r="F474" s="271"/>
      <c r="I474" s="59"/>
    </row>
    <row r="475" spans="4:11" ht="17.25">
      <c r="D475" s="128"/>
      <c r="F475" s="125"/>
      <c r="I475" s="59"/>
      <c r="K475" s="59"/>
    </row>
    <row r="476" spans="6:9" ht="17.25">
      <c r="F476" s="272"/>
      <c r="I476" s="59"/>
    </row>
    <row r="478" spans="9:11" ht="17.25">
      <c r="I478" s="59"/>
      <c r="K478" s="59"/>
    </row>
    <row r="479" ht="17.25">
      <c r="I479" s="59"/>
    </row>
    <row r="480" spans="9:11" ht="17.25">
      <c r="I480" s="59"/>
      <c r="K480" s="59"/>
    </row>
    <row r="481" ht="17.25">
      <c r="I481" s="59"/>
    </row>
    <row r="482" ht="17.25">
      <c r="I482" s="98"/>
    </row>
    <row r="486" ht="17.25">
      <c r="I486" s="59"/>
    </row>
    <row r="487" ht="17.25">
      <c r="I487" s="59"/>
    </row>
    <row r="488" ht="17.25">
      <c r="I488" s="59"/>
    </row>
  </sheetData>
  <sheetProtection/>
  <mergeCells count="14">
    <mergeCell ref="M5:M6"/>
    <mergeCell ref="N5:O5"/>
    <mergeCell ref="B1:K1"/>
    <mergeCell ref="B2:K2"/>
    <mergeCell ref="J4:K4"/>
    <mergeCell ref="B5:B6"/>
    <mergeCell ref="G5:G6"/>
    <mergeCell ref="H5:H6"/>
    <mergeCell ref="I5:I6"/>
    <mergeCell ref="C5:C6"/>
    <mergeCell ref="D5:D6"/>
    <mergeCell ref="E5:E6"/>
    <mergeCell ref="J5:K5"/>
    <mergeCell ref="F5:F6"/>
  </mergeCells>
  <printOptions/>
  <pageMargins left="0.6692913385826772" right="0.1968503937007874" top="0.3937007874015748" bottom="0.5118110236220472" header="0.15748031496062992" footer="0.2362204724409449"/>
  <pageSetup firstPageNumber="22" useFirstPageNumber="1" horizontalDpi="600" verticalDpi="600" orientation="portrait" paperSize="9" scale="95" r:id="rId1"/>
  <headerFooter alignWithMargins="0">
    <oddFooter>&amp;C&amp;P&amp;RԲյուջե 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2018-01-09T10:21:13Z</cp:lastPrinted>
  <dcterms:created xsi:type="dcterms:W3CDTF">1996-10-14T23:33:28Z</dcterms:created>
  <dcterms:modified xsi:type="dcterms:W3CDTF">2018-01-09T10:21:18Z</dcterms:modified>
  <cp:category/>
  <cp:version/>
  <cp:contentType/>
  <cp:contentStatus/>
</cp:coreProperties>
</file>